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60" windowHeight="8895" tabRatio="863" activeTab="0"/>
  </bookViews>
  <sheets>
    <sheet name="총괄항" sheetId="1" r:id="rId1"/>
    <sheet name="정부보조금명세서" sheetId="2" state="hidden" r:id="rId2"/>
    <sheet name="기타수입명세서" sheetId="3" state="hidden" r:id="rId3"/>
    <sheet name="인건비명세서" sheetId="4" state="hidden" r:id="rId4"/>
    <sheet name="업무추진명세서)" sheetId="5" state="hidden" r:id="rId5"/>
    <sheet name="운영비명세서" sheetId="6" state="hidden" r:id="rId6"/>
    <sheet name="재산조성비명세서" sheetId="7" state="hidden" r:id="rId7"/>
    <sheet name="사업비명세서" sheetId="8" state="hidden" r:id="rId8"/>
    <sheet name="기타비용명세서" sheetId="9" state="hidden" r:id="rId9"/>
    <sheet name="퇴직금" sheetId="10" state="hidden" r:id="rId10"/>
    <sheet name="퇴직금적립추계액" sheetId="11" state="hidden" r:id="rId11"/>
    <sheet name="감사보고서" sheetId="12" state="hidden" r:id="rId12"/>
    <sheet name="세입정산" sheetId="13" state="hidden" r:id="rId13"/>
    <sheet name="세출정산" sheetId="14" state="hidden" r:id="rId14"/>
    <sheet name="Sheet1" sheetId="15" state="hidden" r:id="rId15"/>
  </sheets>
  <definedNames>
    <definedName name="_xlnm.Print_Area" localSheetId="6">'재산조성비명세서'!$A$1:$E$10</definedName>
    <definedName name="_xlnm.Print_Area" localSheetId="0">'총괄항'!$A$1:$N$41</definedName>
    <definedName name="_xlnm.Print_Titles" localSheetId="12">'세입정산'!$4:$4</definedName>
    <definedName name="_xlnm.Print_Titles" localSheetId="13">'세출정산'!$4:$4</definedName>
    <definedName name="_xlnm.Print_Titles" localSheetId="0">'총괄항'!$2:$4</definedName>
  </definedNames>
  <calcPr fullCalcOnLoad="1"/>
</workbook>
</file>

<file path=xl/sharedStrings.xml><?xml version="1.0" encoding="utf-8"?>
<sst xmlns="http://schemas.openxmlformats.org/spreadsheetml/2006/main" count="667" uniqueCount="288">
  <si>
    <t>사 업 비 명 세 서</t>
  </si>
  <si>
    <t xml:space="preserve"> 본인 등의 사회복지법인 재무회계규칙 제20조 1항의 규정에 의하여 </t>
  </si>
  <si>
    <t>사회복지법인다산복지재단</t>
  </si>
  <si>
    <t>(기타) 비 용 명 세 서</t>
  </si>
  <si>
    <t>운 영 비 명 세 서</t>
  </si>
  <si>
    <t xml:space="preserve"> 회의비등</t>
  </si>
  <si>
    <t>( 단위 : 천원)</t>
  </si>
  <si>
    <t>○ 총 괄</t>
  </si>
  <si>
    <t>(단위:원)</t>
  </si>
  <si>
    <t>과 목</t>
  </si>
  <si>
    <t>전년도       이월금</t>
  </si>
  <si>
    <t>당해연도 증가액</t>
  </si>
  <si>
    <t>수입계</t>
  </si>
  <si>
    <t>당해년도        감소액</t>
  </si>
  <si>
    <t>현재잔액</t>
  </si>
  <si>
    <t>비고</t>
  </si>
  <si>
    <t>적립금</t>
  </si>
  <si>
    <t>이자</t>
  </si>
  <si>
    <t>계</t>
  </si>
  <si>
    <t>퇴직적립금</t>
  </si>
  <si>
    <t>퇴직자 성명</t>
  </si>
  <si>
    <t>실지급액</t>
  </si>
  <si>
    <t>계</t>
  </si>
  <si>
    <t>-</t>
  </si>
  <si>
    <t>성명                  구분</t>
  </si>
  <si>
    <t>당해연도 적립금</t>
  </si>
  <si>
    <t>성명            구분</t>
  </si>
  <si>
    <t>성명   구분</t>
  </si>
  <si>
    <t>퇴직금추계액</t>
  </si>
  <si>
    <t>실지급추계액(예상)</t>
  </si>
  <si>
    <t>현재적립금</t>
  </si>
  <si>
    <t>합계</t>
  </si>
  <si>
    <t>월  일</t>
  </si>
  <si>
    <t>수       입</t>
  </si>
  <si>
    <t>지       출</t>
  </si>
  <si>
    <t>잔   액</t>
  </si>
  <si>
    <t>예금이자</t>
  </si>
  <si>
    <t>퇴직연금      (교보증권)</t>
  </si>
  <si>
    <t>적   요</t>
  </si>
  <si>
    <t>총               계</t>
  </si>
  <si>
    <t>보조금수입</t>
  </si>
  <si>
    <t>합        계</t>
  </si>
  <si>
    <t>사무비</t>
  </si>
  <si>
    <t>소   계</t>
  </si>
  <si>
    <t>인건비</t>
  </si>
  <si>
    <t>경상보조금수입</t>
  </si>
  <si>
    <t>급여</t>
  </si>
  <si>
    <t>자본보조금수입</t>
  </si>
  <si>
    <t>상여금</t>
  </si>
  <si>
    <t>기타보조금수입</t>
  </si>
  <si>
    <t>제수당</t>
  </si>
  <si>
    <t>세       입       부</t>
  </si>
  <si>
    <t>증  감 (B-A)</t>
  </si>
  <si>
    <t>세       출       부</t>
  </si>
  <si>
    <t>관</t>
  </si>
  <si>
    <t>항</t>
  </si>
  <si>
    <t>목</t>
  </si>
  <si>
    <t>금  액</t>
  </si>
  <si>
    <t>비율(%)</t>
  </si>
  <si>
    <t>보조금
수입</t>
  </si>
  <si>
    <t>기부금
수입</t>
  </si>
  <si>
    <t>합    계</t>
  </si>
  <si>
    <t>사회보험부담금</t>
  </si>
  <si>
    <t>기부금수입</t>
  </si>
  <si>
    <t>업무추진비</t>
  </si>
  <si>
    <t>기관운영비</t>
  </si>
  <si>
    <t>전입금</t>
  </si>
  <si>
    <t>운영비</t>
  </si>
  <si>
    <t>법인전입금</t>
  </si>
  <si>
    <t>수용비및수수료</t>
  </si>
  <si>
    <t>차입금</t>
  </si>
  <si>
    <t>공공요금</t>
  </si>
  <si>
    <t>제세공과금</t>
  </si>
  <si>
    <t>가타차입금</t>
  </si>
  <si>
    <t>차량비</t>
  </si>
  <si>
    <t>이월금</t>
  </si>
  <si>
    <t>재산   조성비</t>
  </si>
  <si>
    <t>시설비</t>
  </si>
  <si>
    <t>잡수입</t>
  </si>
  <si>
    <t>자산취득비</t>
  </si>
  <si>
    <t>시설장비유지비</t>
  </si>
  <si>
    <t>사업비</t>
  </si>
  <si>
    <t>동호회운영비</t>
  </si>
  <si>
    <t>축구용품구입비</t>
  </si>
  <si>
    <t>국제교류</t>
  </si>
  <si>
    <t>예비비</t>
  </si>
  <si>
    <t>가. 세입, 세출 총괄</t>
  </si>
  <si>
    <t>정부보조금명세서</t>
  </si>
  <si>
    <t>수령일</t>
  </si>
  <si>
    <t>보조구분</t>
  </si>
  <si>
    <t>보조내역</t>
  </si>
  <si>
    <t>금액</t>
  </si>
  <si>
    <t>보조기관</t>
  </si>
  <si>
    <t>산출기초</t>
  </si>
  <si>
    <t>경상보조금</t>
  </si>
  <si>
    <t>송파구청</t>
  </si>
  <si>
    <t>합  계</t>
  </si>
  <si>
    <t>기타수입명세서</t>
  </si>
  <si>
    <t>구분</t>
  </si>
  <si>
    <t>내역</t>
  </si>
  <si>
    <t>산출내역</t>
  </si>
  <si>
    <t>합 계</t>
  </si>
  <si>
    <t>기본급여</t>
  </si>
  <si>
    <t>기말수당</t>
  </si>
  <si>
    <t>정근수당</t>
  </si>
  <si>
    <t>직무수당</t>
  </si>
  <si>
    <t>가계보조비</t>
  </si>
  <si>
    <t>교통비</t>
  </si>
  <si>
    <t>가족수당</t>
  </si>
  <si>
    <t>가계안정지원비</t>
  </si>
  <si>
    <t>효도휴가비</t>
  </si>
  <si>
    <t>급식비</t>
  </si>
  <si>
    <t>종사자수당</t>
  </si>
  <si>
    <t>건강보험료</t>
  </si>
  <si>
    <t>국민연금</t>
  </si>
  <si>
    <t>산재보험</t>
  </si>
  <si>
    <t>고용보험</t>
  </si>
  <si>
    <t>업 무 추 진 명 세 서</t>
  </si>
  <si>
    <t xml:space="preserve"> 사무용품, 수수료,수선비등</t>
  </si>
  <si>
    <t xml:space="preserve"> 전화, 전기요금</t>
  </si>
  <si>
    <t xml:space="preserve"> 차량보험료 및 화재보험 가입</t>
  </si>
  <si>
    <t xml:space="preserve"> 차량유류대 및 수리비등</t>
  </si>
  <si>
    <t>재산조성비 명세서</t>
  </si>
  <si>
    <t>자원봉사관리비</t>
  </si>
  <si>
    <t>수수료</t>
  </si>
  <si>
    <t>전년도이월금</t>
  </si>
  <si>
    <t>퇴직금액</t>
  </si>
  <si>
    <t>신현영</t>
  </si>
  <si>
    <t>퇴직연금 전환금</t>
  </si>
  <si>
    <t>감사보고서</t>
  </si>
  <si>
    <t xml:space="preserve">12월 31일로 종결되는 회계연도의 업무집행 내용과 시설회계에 속하는 </t>
  </si>
  <si>
    <t xml:space="preserve">수입과 지출에 관한 제반 증빙서류와 장부를 일반적인 감사기준에 따라 </t>
  </si>
  <si>
    <t>감사를 실시하였습니다.</t>
  </si>
  <si>
    <t xml:space="preserve"> 업무집행내용과 결산서의 각 항은 정확하였으며, 그 회계처리는 </t>
  </si>
  <si>
    <t>적정하였습니다.</t>
  </si>
  <si>
    <t xml:space="preserve"> 퇴직금 추계액 및 퇴직적립금 명세서(퇴직연금제시행)</t>
  </si>
  <si>
    <t>동호회운영비</t>
  </si>
  <si>
    <t>축구용품구입비</t>
  </si>
  <si>
    <t>전문지도자양성과정</t>
  </si>
  <si>
    <t>자원봉사관리비</t>
  </si>
  <si>
    <t>국제교류</t>
  </si>
  <si>
    <t>종사자교육및연수</t>
  </si>
  <si>
    <t>세 입 정 산 서</t>
  </si>
  <si>
    <t>사 업 명 : 송파시각장애인축구장</t>
  </si>
  <si>
    <t>(단위 : 원)</t>
  </si>
  <si>
    <t>관</t>
  </si>
  <si>
    <t>항</t>
  </si>
  <si>
    <t>목/세목</t>
  </si>
  <si>
    <t>구분</t>
  </si>
  <si>
    <t>합계</t>
  </si>
  <si>
    <t>국비</t>
  </si>
  <si>
    <t>시도비</t>
  </si>
  <si>
    <t>시군구비</t>
  </si>
  <si>
    <t>자담 후원</t>
  </si>
  <si>
    <t>보조금수입</t>
  </si>
  <si>
    <t>경상보조금수입</t>
  </si>
  <si>
    <t>경상보조금</t>
  </si>
  <si>
    <t>예   산</t>
  </si>
  <si>
    <t>월   계</t>
  </si>
  <si>
    <t>누   계</t>
  </si>
  <si>
    <t>(합    계)</t>
  </si>
  <si>
    <t>합    계</t>
  </si>
  <si>
    <t>이월금</t>
  </si>
  <si>
    <t>잡수입</t>
  </si>
  <si>
    <t>총    계</t>
  </si>
  <si>
    <t>세 출 정 산 서</t>
  </si>
  <si>
    <t>(단위 : 원)</t>
  </si>
  <si>
    <t>관</t>
  </si>
  <si>
    <t>항</t>
  </si>
  <si>
    <t>목</t>
  </si>
  <si>
    <t>세  목</t>
  </si>
  <si>
    <t>구  분</t>
  </si>
  <si>
    <t>보조금</t>
  </si>
  <si>
    <t>자담</t>
  </si>
  <si>
    <t>후원</t>
  </si>
  <si>
    <t>급여</t>
  </si>
  <si>
    <t>예산</t>
  </si>
  <si>
    <t>월계</t>
  </si>
  <si>
    <t>누계</t>
  </si>
  <si>
    <t>상여금</t>
  </si>
  <si>
    <t>기말수당</t>
  </si>
  <si>
    <t>정근수당</t>
  </si>
  <si>
    <t>직무수당</t>
  </si>
  <si>
    <t>가계보조수당</t>
  </si>
  <si>
    <t>교통비</t>
  </si>
  <si>
    <t>가족수당</t>
  </si>
  <si>
    <t>가계안정지원비</t>
  </si>
  <si>
    <t>효도휴가비</t>
  </si>
  <si>
    <t>급식비</t>
  </si>
  <si>
    <t>종사자수당</t>
  </si>
  <si>
    <t>퇴직적립금</t>
  </si>
  <si>
    <t>사회보험부담금</t>
  </si>
  <si>
    <t>건강보험료</t>
  </si>
  <si>
    <t>국민연금</t>
  </si>
  <si>
    <t>산재보험</t>
  </si>
  <si>
    <t>고용보험</t>
  </si>
  <si>
    <t>업무추진비</t>
  </si>
  <si>
    <t>기관운영비</t>
  </si>
  <si>
    <t>운영비</t>
  </si>
  <si>
    <t>수용비 및 수수료</t>
  </si>
  <si>
    <t>공공요금</t>
  </si>
  <si>
    <t>제세공과금</t>
  </si>
  <si>
    <t>차량비</t>
  </si>
  <si>
    <t>시설비</t>
  </si>
  <si>
    <t>자산취득비</t>
  </si>
  <si>
    <t>시설장비유지비</t>
  </si>
  <si>
    <t>사업비</t>
  </si>
  <si>
    <t>자원봉사자관리비</t>
  </si>
  <si>
    <t>직원교육및연수</t>
  </si>
  <si>
    <t>예비비</t>
  </si>
  <si>
    <t>총    계</t>
  </si>
  <si>
    <t>재산조성비</t>
  </si>
  <si>
    <t>누계</t>
  </si>
  <si>
    <t>제수당</t>
  </si>
  <si>
    <t>송금수수료</t>
  </si>
  <si>
    <t>부채상환금</t>
  </si>
  <si>
    <t>이자반환금</t>
  </si>
  <si>
    <t xml:space="preserve"> 인 건 비 명 세 서</t>
  </si>
  <si>
    <t>직원교육 및 연수</t>
  </si>
  <si>
    <t>01월 01일</t>
  </si>
  <si>
    <t xml:space="preserve"> 감사     이    충    근     (인)</t>
  </si>
  <si>
    <t>합    계</t>
  </si>
  <si>
    <t>홍보사업비</t>
  </si>
  <si>
    <t>금액(원)</t>
  </si>
  <si>
    <t>4월 경상보조금</t>
  </si>
  <si>
    <t>5월 경상보조금</t>
  </si>
  <si>
    <t>6월 경상보조금</t>
  </si>
  <si>
    <t>7월 경상보조금</t>
  </si>
  <si>
    <t>8월 경상보조금</t>
  </si>
  <si>
    <t>9월 경상보조금</t>
  </si>
  <si>
    <t>10월 경상보조금</t>
  </si>
  <si>
    <t>11월 경상보조금</t>
  </si>
  <si>
    <t>12월 경상보조금</t>
  </si>
  <si>
    <t>전문지도자양성과정</t>
  </si>
  <si>
    <t>반환금</t>
  </si>
  <si>
    <t>보조금이자반환</t>
  </si>
  <si>
    <t>보조금 예금이자 반환</t>
  </si>
  <si>
    <t>퇴직연금 전환금</t>
  </si>
  <si>
    <t>급여</t>
  </si>
  <si>
    <t>홍보사업비</t>
  </si>
  <si>
    <t>전문지도자양성</t>
  </si>
  <si>
    <t>2012 송파시각장애인축구장  세입,세출결산개요</t>
  </si>
  <si>
    <t>2012예산액(A)</t>
  </si>
  <si>
    <t>2012결산액(B)</t>
  </si>
  <si>
    <t>기타후생경비</t>
  </si>
  <si>
    <t>기터운영비</t>
  </si>
  <si>
    <t>01월30일</t>
  </si>
  <si>
    <t>02월17일</t>
  </si>
  <si>
    <t>03월22일</t>
  </si>
  <si>
    <t>04월23일</t>
  </si>
  <si>
    <t>05월18일</t>
  </si>
  <si>
    <t>06월20일</t>
  </si>
  <si>
    <t>07월20일</t>
  </si>
  <si>
    <t>08월23일</t>
  </si>
  <si>
    <t>09월24일</t>
  </si>
  <si>
    <t>10월24일</t>
  </si>
  <si>
    <t>11월22일</t>
  </si>
  <si>
    <t>12월14일</t>
  </si>
  <si>
    <t>1월 경상보조금</t>
  </si>
  <si>
    <t>2월 경상보조금</t>
  </si>
  <si>
    <t>3월 경상보조금</t>
  </si>
  <si>
    <t>05월21일</t>
  </si>
  <si>
    <t>자본보조금</t>
  </si>
  <si>
    <t>기타보조금 수입명세서</t>
  </si>
  <si>
    <t>기능보강비(바닥,펜스)</t>
  </si>
  <si>
    <t>자격수당</t>
  </si>
  <si>
    <t>사회보험</t>
  </si>
  <si>
    <t>기타후생경비</t>
  </si>
  <si>
    <t>기타운영비</t>
  </si>
  <si>
    <t>시설비(기능보강)</t>
  </si>
  <si>
    <t>자산취득비</t>
  </si>
  <si>
    <t>시설장비유지비</t>
  </si>
  <si>
    <t>축구장 바닥,펜스</t>
  </si>
  <si>
    <t>2012년 송파시각장애인축구장 퇴직금내역서</t>
  </si>
  <si>
    <t>(2012. 12. 31 현재)</t>
  </si>
  <si>
    <t>○ 2012년도 퇴직적립금 지급내역</t>
  </si>
  <si>
    <t>○ 2012년도 개인별 적립내역</t>
  </si>
  <si>
    <t>○ 2012. 12. 31 현재 퇴직금</t>
  </si>
  <si>
    <t>사회복지법인다산복지재단 송파시각장애인축구장의 2012년 1월 1일부터</t>
  </si>
  <si>
    <t>감사     정    현    우    (인)</t>
  </si>
  <si>
    <t>2013년  01 월   22 일</t>
  </si>
  <si>
    <t>자격수당</t>
  </si>
  <si>
    <t>기타운영비</t>
  </si>
  <si>
    <t>사업비</t>
  </si>
  <si>
    <t>예비비(차기이월금)</t>
  </si>
  <si>
    <t>차기이월금</t>
  </si>
  <si>
    <t>이월금</t>
  </si>
  <si>
    <t>예비비
(차기이월금)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</si>
</sst>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m&quot;월&quot;\ dd&quot;일&quot;"/>
    <numFmt numFmtId="183" formatCode="mmm\-yyyy"/>
    <numFmt numFmtId="184" formatCode="#,##0_);[Red]\(#,##0\)"/>
    <numFmt numFmtId="185" formatCode="#,##0_ "/>
    <numFmt numFmtId="186" formatCode="0_ "/>
    <numFmt numFmtId="187" formatCode="&quot;₩&quot;#,##0"/>
    <numFmt numFmtId="188" formatCode="\-\ \ \ \ \3\5\%"/>
    <numFmt numFmtId="189" formatCode="\ \ \ \3\5\%"/>
    <numFmt numFmtId="190" formatCode="0.0%"/>
    <numFmt numFmtId="191" formatCode="_-* #,##0.0_-;\-* #,##0.0_-;_-* &quot;-&quot;?_-;_-@_-"/>
    <numFmt numFmtId="192" formatCode="#,###"/>
    <numFmt numFmtId="193" formatCode="###,"/>
    <numFmt numFmtId="194" formatCode="000,"/>
    <numFmt numFmtId="195" formatCode="#,"/>
    <numFmt numFmtId="196" formatCode="##.###,"/>
    <numFmt numFmtId="197" formatCode="##,###,"/>
    <numFmt numFmtId="198" formatCode="&quot;▲&quot;\ \ 0%"/>
    <numFmt numFmtId="199" formatCode="&quot;▲&quot;\ 0%"/>
    <numFmt numFmtId="200" formatCode="#,###,"/>
    <numFmt numFmtId="201" formatCode="_-* #,##0.0_-;\-* #,##0.0_-;_-* &quot;-&quot;_-;_-@_-"/>
    <numFmt numFmtId="202" formatCode="0.0_ "/>
    <numFmt numFmtId="203" formatCode="m&quot;월&quot;\ d&quot;일&quot;"/>
    <numFmt numFmtId="204" formatCode="mmm/yyyy"/>
    <numFmt numFmtId="205" formatCode="#,###,\ "/>
    <numFmt numFmtId="206" formatCode="#,###,,"/>
    <numFmt numFmtId="207" formatCode="#,###,,,"/>
    <numFmt numFmtId="208" formatCode="#,###,\ \,"/>
    <numFmt numFmtId="209" formatCode="[$-412]yyyy&quot;년&quot;\ m&quot;월&quot;\ d&quot;일&quot;\ dddd"/>
    <numFmt numFmtId="210" formatCode="[$-412]AM/PM\ h:mm:ss"/>
    <numFmt numFmtId="211" formatCode="0_);[Red]\(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4"/>
      <name val="궁서체"/>
      <family val="1"/>
    </font>
    <font>
      <sz val="14"/>
      <name val="궁서체"/>
      <family val="1"/>
    </font>
    <font>
      <b/>
      <sz val="12"/>
      <name val="궁서체"/>
      <family val="1"/>
    </font>
    <font>
      <sz val="12"/>
      <name val="궁서체"/>
      <family val="1"/>
    </font>
    <font>
      <b/>
      <sz val="22"/>
      <name val="궁서체"/>
      <family val="1"/>
    </font>
    <font>
      <sz val="12"/>
      <name val="돋움"/>
      <family val="3"/>
    </font>
    <font>
      <sz val="9"/>
      <name val="돋움"/>
      <family val="3"/>
    </font>
    <font>
      <sz val="9"/>
      <name val="새굴림"/>
      <family val="1"/>
    </font>
    <font>
      <sz val="10"/>
      <name val="가을체"/>
      <family val="1"/>
    </font>
    <font>
      <sz val="12"/>
      <name val="가을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굴림"/>
      <family val="3"/>
    </font>
    <font>
      <b/>
      <sz val="9"/>
      <name val="HY동녘B"/>
      <family val="1"/>
    </font>
    <font>
      <sz val="9"/>
      <name val="HY동녘B"/>
      <family val="1"/>
    </font>
    <font>
      <sz val="11"/>
      <name val="HY동녘B"/>
      <family val="1"/>
    </font>
    <font>
      <sz val="10"/>
      <name val="HY동녘B"/>
      <family val="1"/>
    </font>
    <font>
      <b/>
      <sz val="14"/>
      <name val="HY동녘B"/>
      <family val="1"/>
    </font>
    <font>
      <b/>
      <sz val="12"/>
      <name val="HY동녘B"/>
      <family val="1"/>
    </font>
    <font>
      <sz val="12"/>
      <name val="HY동녘B"/>
      <family val="1"/>
    </font>
    <font>
      <sz val="11"/>
      <name val="HY동녘M"/>
      <family val="1"/>
    </font>
    <font>
      <b/>
      <sz val="20"/>
      <name val="HY동녘B"/>
      <family val="1"/>
    </font>
    <font>
      <b/>
      <sz val="18"/>
      <name val="HY동녘B"/>
      <family val="1"/>
    </font>
    <font>
      <b/>
      <sz val="16"/>
      <name val="HY동녘B"/>
      <family val="1"/>
    </font>
    <font>
      <b/>
      <sz val="10"/>
      <name val="HY동녘B"/>
      <family val="1"/>
    </font>
    <font>
      <b/>
      <sz val="11"/>
      <name val="HY동녘B"/>
      <family val="1"/>
    </font>
    <font>
      <b/>
      <sz val="11"/>
      <name val="궁서체"/>
      <family val="1"/>
    </font>
    <font>
      <sz val="8"/>
      <name val="맑은 고딕"/>
      <family val="3"/>
    </font>
    <font>
      <b/>
      <sz val="20"/>
      <name val="HY동녘M"/>
      <family val="1"/>
    </font>
    <font>
      <sz val="11"/>
      <color indexed="8"/>
      <name val="HY동녘M"/>
      <family val="1"/>
    </font>
    <font>
      <sz val="10"/>
      <color indexed="8"/>
      <name val="HY동녘B"/>
      <family val="1"/>
    </font>
    <font>
      <sz val="10"/>
      <color indexed="8"/>
      <name val="HY동녘M"/>
      <family val="1"/>
    </font>
    <font>
      <sz val="11"/>
      <color indexed="8"/>
      <name val="HY동녘B"/>
      <family val="1"/>
    </font>
    <font>
      <sz val="20"/>
      <color indexed="8"/>
      <name val="HY동녘M"/>
      <family val="1"/>
    </font>
    <font>
      <sz val="20"/>
      <color indexed="8"/>
      <name val="HY동녘B"/>
      <family val="1"/>
    </font>
    <font>
      <sz val="11"/>
      <color theme="1"/>
      <name val="Calibri"/>
      <family val="3"/>
    </font>
    <font>
      <sz val="11"/>
      <color theme="1"/>
      <name val="HY동녘M"/>
      <family val="1"/>
    </font>
    <font>
      <sz val="10"/>
      <color theme="1"/>
      <name val="HY동녘B"/>
      <family val="1"/>
    </font>
    <font>
      <sz val="10"/>
      <color theme="1"/>
      <name val="HY동녘M"/>
      <family val="1"/>
    </font>
    <font>
      <sz val="11"/>
      <color theme="1"/>
      <name val="HY동녘B"/>
      <family val="1"/>
    </font>
    <font>
      <sz val="20"/>
      <color theme="1"/>
      <name val="HY동녘M"/>
      <family val="1"/>
    </font>
    <font>
      <sz val="20"/>
      <color theme="1"/>
      <name val="HY동녘B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double"/>
      <diagonal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thin"/>
      <diagonal style="hair"/>
    </border>
    <border diagonalDown="1">
      <left style="thin"/>
      <right style="thin"/>
      <top style="medium"/>
      <bottom style="thin"/>
      <diagonal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9" fillId="0" borderId="0" xfId="64" applyFont="1" applyAlignment="1">
      <alignment vertical="center"/>
      <protection/>
    </xf>
    <xf numFmtId="197" fontId="9" fillId="0" borderId="0" xfId="64" applyNumberFormat="1" applyFont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197" fontId="2" fillId="0" borderId="0" xfId="64" applyNumberFormat="1" applyFont="1" applyAlignment="1">
      <alignment vertical="center"/>
      <protection/>
    </xf>
    <xf numFmtId="185" fontId="3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200" fontId="9" fillId="0" borderId="0" xfId="64" applyNumberFormat="1" applyFont="1" applyAlignment="1">
      <alignment vertical="center"/>
      <protection/>
    </xf>
    <xf numFmtId="200" fontId="2" fillId="0" borderId="0" xfId="64" applyNumberFormat="1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2" fillId="0" borderId="0" xfId="64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197" fontId="40" fillId="0" borderId="0" xfId="64" applyNumberFormat="1" applyFont="1" applyAlignment="1">
      <alignment vertical="center"/>
      <protection/>
    </xf>
    <xf numFmtId="0" fontId="40" fillId="0" borderId="0" xfId="64" applyFont="1" applyAlignment="1">
      <alignment vertical="center"/>
      <protection/>
    </xf>
    <xf numFmtId="0" fontId="41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82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1" fontId="37" fillId="0" borderId="15" xfId="48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41" fontId="37" fillId="0" borderId="19" xfId="48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1" xfId="0" applyFont="1" applyBorder="1" applyAlignment="1">
      <alignment horizontal="center" vertical="center"/>
    </xf>
    <xf numFmtId="184" fontId="37" fillId="0" borderId="15" xfId="0" applyNumberFormat="1" applyFont="1" applyBorder="1" applyAlignment="1">
      <alignment horizontal="right" vertical="center"/>
    </xf>
    <xf numFmtId="0" fontId="37" fillId="0" borderId="22" xfId="0" applyFont="1" applyBorder="1" applyAlignment="1">
      <alignment horizontal="center" vertical="center"/>
    </xf>
    <xf numFmtId="41" fontId="37" fillId="0" borderId="19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184" fontId="37" fillId="0" borderId="19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vertical="center"/>
    </xf>
    <xf numFmtId="184" fontId="37" fillId="0" borderId="24" xfId="0" applyNumberFormat="1" applyFont="1" applyBorder="1" applyAlignment="1">
      <alignment horizontal="right" vertical="center"/>
    </xf>
    <xf numFmtId="0" fontId="36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4" fillId="22" borderId="29" xfId="0" applyFont="1" applyFill="1" applyBorder="1" applyAlignment="1">
      <alignment horizontal="center" vertical="center"/>
    </xf>
    <xf numFmtId="0" fontId="34" fillId="22" borderId="29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center"/>
    </xf>
    <xf numFmtId="0" fontId="35" fillId="21" borderId="24" xfId="0" applyFont="1" applyFill="1" applyBorder="1" applyAlignment="1">
      <alignment horizontal="center" vertical="center"/>
    </xf>
    <xf numFmtId="41" fontId="37" fillId="0" borderId="24" xfId="48" applyFont="1" applyBorder="1" applyAlignment="1">
      <alignment horizontal="center" vertical="center"/>
    </xf>
    <xf numFmtId="41" fontId="37" fillId="0" borderId="25" xfId="48" applyFont="1" applyBorder="1" applyAlignment="1">
      <alignment horizontal="center" vertical="center"/>
    </xf>
    <xf numFmtId="41" fontId="37" fillId="0" borderId="17" xfId="48" applyFont="1" applyBorder="1" applyAlignment="1">
      <alignment horizontal="right" vertical="center"/>
    </xf>
    <xf numFmtId="41" fontId="37" fillId="24" borderId="19" xfId="48" applyFont="1" applyFill="1" applyBorder="1" applyAlignment="1">
      <alignment horizontal="right" vertical="center"/>
    </xf>
    <xf numFmtId="41" fontId="37" fillId="24" borderId="20" xfId="48" applyFont="1" applyFill="1" applyBorder="1" applyAlignment="1">
      <alignment horizontal="center" vertical="center"/>
    </xf>
    <xf numFmtId="185" fontId="36" fillId="0" borderId="0" xfId="0" applyNumberFormat="1" applyFont="1" applyAlignment="1">
      <alignment horizontal="center" vertical="center"/>
    </xf>
    <xf numFmtId="185" fontId="40" fillId="0" borderId="0" xfId="0" applyNumberFormat="1" applyFont="1" applyAlignment="1">
      <alignment horizontal="center" vertical="center"/>
    </xf>
    <xf numFmtId="185" fontId="46" fillId="0" borderId="0" xfId="0" applyNumberFormat="1" applyFont="1" applyAlignment="1">
      <alignment horizontal="left" vertical="center"/>
    </xf>
    <xf numFmtId="185" fontId="35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7" fillId="0" borderId="31" xfId="0" applyFont="1" applyBorder="1" applyAlignment="1">
      <alignment horizontal="center" vertical="center"/>
    </xf>
    <xf numFmtId="184" fontId="37" fillId="0" borderId="31" xfId="0" applyNumberFormat="1" applyFont="1" applyBorder="1" applyAlignment="1">
      <alignment horizontal="right" vertical="center"/>
    </xf>
    <xf numFmtId="0" fontId="36" fillId="0" borderId="32" xfId="0" applyFont="1" applyBorder="1" applyAlignment="1">
      <alignment vertical="center"/>
    </xf>
    <xf numFmtId="3" fontId="37" fillId="0" borderId="24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0" fontId="35" fillId="0" borderId="15" xfId="64" applyFont="1" applyBorder="1" applyAlignment="1">
      <alignment horizontal="center" vertical="center"/>
      <protection/>
    </xf>
    <xf numFmtId="197" fontId="35" fillId="0" borderId="15" xfId="64" applyNumberFormat="1" applyFont="1" applyBorder="1" applyAlignment="1">
      <alignment vertical="center"/>
      <protection/>
    </xf>
    <xf numFmtId="9" fontId="35" fillId="0" borderId="15" xfId="64" applyNumberFormat="1" applyFont="1" applyBorder="1" applyAlignment="1">
      <alignment vertical="center"/>
      <protection/>
    </xf>
    <xf numFmtId="184" fontId="36" fillId="0" borderId="0" xfId="0" applyNumberFormat="1" applyFont="1" applyAlignment="1">
      <alignment vertical="center"/>
    </xf>
    <xf numFmtId="200" fontId="35" fillId="0" borderId="15" xfId="64" applyNumberFormat="1" applyFont="1" applyBorder="1" applyAlignment="1">
      <alignment horizontal="right" vertical="center"/>
      <protection/>
    </xf>
    <xf numFmtId="197" fontId="35" fillId="0" borderId="15" xfId="64" applyNumberFormat="1" applyFont="1" applyBorder="1" applyAlignment="1">
      <alignment horizontal="right" vertical="center"/>
      <protection/>
    </xf>
    <xf numFmtId="9" fontId="35" fillId="0" borderId="16" xfId="64" applyNumberFormat="1" applyFont="1" applyBorder="1" applyAlignment="1">
      <alignment horizontal="right" vertical="center"/>
      <protection/>
    </xf>
    <xf numFmtId="0" fontId="35" fillId="0" borderId="15" xfId="64" applyFont="1" applyBorder="1" applyAlignment="1">
      <alignment horizontal="center" vertical="center" wrapText="1"/>
      <protection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6" fillId="0" borderId="0" xfId="63" applyFont="1">
      <alignment vertical="center"/>
      <protection/>
    </xf>
    <xf numFmtId="0" fontId="56" fillId="0" borderId="0" xfId="63">
      <alignment vertical="center"/>
      <protection/>
    </xf>
    <xf numFmtId="0" fontId="58" fillId="0" borderId="0" xfId="63" applyFont="1" applyAlignment="1">
      <alignment horizontal="right" vertical="center"/>
      <protection/>
    </xf>
    <xf numFmtId="0" fontId="60" fillId="0" borderId="10" xfId="63" applyFont="1" applyBorder="1" applyAlignment="1">
      <alignment horizontal="center" vertical="center"/>
      <protection/>
    </xf>
    <xf numFmtId="0" fontId="60" fillId="0" borderId="11" xfId="63" applyFont="1" applyBorder="1" applyAlignment="1">
      <alignment horizontal="center" vertical="center"/>
      <protection/>
    </xf>
    <xf numFmtId="0" fontId="58" fillId="0" borderId="11" xfId="63" applyFont="1" applyBorder="1" applyAlignment="1">
      <alignment horizontal="center" vertical="center"/>
      <protection/>
    </xf>
    <xf numFmtId="0" fontId="58" fillId="0" borderId="12" xfId="63" applyFont="1" applyBorder="1" applyAlignment="1">
      <alignment horizontal="center" vertical="center"/>
      <protection/>
    </xf>
    <xf numFmtId="0" fontId="58" fillId="0" borderId="24" xfId="62" applyFont="1" applyBorder="1" applyAlignment="1">
      <alignment horizontal="center" vertical="center"/>
      <protection/>
    </xf>
    <xf numFmtId="0" fontId="58" fillId="0" borderId="15" xfId="62" applyFont="1" applyBorder="1" applyAlignment="1">
      <alignment horizontal="center" vertical="center"/>
      <protection/>
    </xf>
    <xf numFmtId="3" fontId="58" fillId="0" borderId="15" xfId="62" applyNumberFormat="1" applyFont="1" applyBorder="1" applyAlignment="1">
      <alignment horizontal="center" vertical="center"/>
      <protection/>
    </xf>
    <xf numFmtId="0" fontId="58" fillId="0" borderId="33" xfId="62" applyFont="1" applyBorder="1" applyAlignment="1">
      <alignment horizontal="center" vertical="center"/>
      <protection/>
    </xf>
    <xf numFmtId="185" fontId="35" fillId="2" borderId="34" xfId="0" applyNumberFormat="1" applyFont="1" applyFill="1" applyBorder="1" applyAlignment="1">
      <alignment horizontal="center" vertical="center"/>
    </xf>
    <xf numFmtId="185" fontId="35" fillId="0" borderId="35" xfId="0" applyNumberFormat="1" applyFont="1" applyBorder="1" applyAlignment="1">
      <alignment horizontal="center" vertical="center" wrapText="1"/>
    </xf>
    <xf numFmtId="184" fontId="35" fillId="0" borderId="36" xfId="0" applyNumberFormat="1" applyFont="1" applyBorder="1" applyAlignment="1">
      <alignment horizontal="center" vertical="center"/>
    </xf>
    <xf numFmtId="185" fontId="35" fillId="0" borderId="37" xfId="0" applyNumberFormat="1" applyFont="1" applyBorder="1" applyAlignment="1">
      <alignment horizontal="center" vertical="center"/>
    </xf>
    <xf numFmtId="185" fontId="35" fillId="2" borderId="38" xfId="0" applyNumberFormat="1" applyFont="1" applyFill="1" applyBorder="1" applyAlignment="1">
      <alignment horizontal="center" vertical="center"/>
    </xf>
    <xf numFmtId="185" fontId="35" fillId="2" borderId="12" xfId="0" applyNumberFormat="1" applyFont="1" applyFill="1" applyBorder="1" applyAlignment="1">
      <alignment horizontal="center" vertical="center"/>
    </xf>
    <xf numFmtId="185" fontId="35" fillId="0" borderId="21" xfId="0" applyNumberFormat="1" applyFont="1" applyBorder="1" applyAlignment="1">
      <alignment horizontal="center" vertical="center"/>
    </xf>
    <xf numFmtId="185" fontId="35" fillId="0" borderId="39" xfId="0" applyNumberFormat="1" applyFont="1" applyBorder="1" applyAlignment="1">
      <alignment horizontal="center" vertical="center"/>
    </xf>
    <xf numFmtId="185" fontId="35" fillId="7" borderId="40" xfId="0" applyNumberFormat="1" applyFont="1" applyFill="1" applyBorder="1" applyAlignment="1">
      <alignment horizontal="center" vertical="center"/>
    </xf>
    <xf numFmtId="185" fontId="35" fillId="7" borderId="20" xfId="0" applyNumberFormat="1" applyFont="1" applyFill="1" applyBorder="1" applyAlignment="1">
      <alignment horizontal="center" vertical="center"/>
    </xf>
    <xf numFmtId="185" fontId="35" fillId="2" borderId="34" xfId="0" applyNumberFormat="1" applyFont="1" applyFill="1" applyBorder="1" applyAlignment="1">
      <alignment horizontal="center" vertical="center" shrinkToFit="1"/>
    </xf>
    <xf numFmtId="0" fontId="37" fillId="0" borderId="2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200" fontId="35" fillId="0" borderId="33" xfId="64" applyNumberFormat="1" applyFont="1" applyBorder="1" applyAlignment="1">
      <alignment horizontal="right" vertical="center"/>
      <protection/>
    </xf>
    <xf numFmtId="197" fontId="35" fillId="0" borderId="33" xfId="64" applyNumberFormat="1" applyFont="1" applyBorder="1" applyAlignment="1">
      <alignment horizontal="right" vertical="center"/>
      <protection/>
    </xf>
    <xf numFmtId="0" fontId="37" fillId="0" borderId="41" xfId="0" applyFont="1" applyBorder="1" applyAlignment="1">
      <alignment horizontal="center" vertical="center"/>
    </xf>
    <xf numFmtId="0" fontId="34" fillId="0" borderId="14" xfId="64" applyFont="1" applyFill="1" applyBorder="1" applyAlignment="1">
      <alignment horizontal="center" vertical="center"/>
      <protection/>
    </xf>
    <xf numFmtId="0" fontId="34" fillId="0" borderId="15" xfId="64" applyFont="1" applyFill="1" applyBorder="1" applyAlignment="1">
      <alignment horizontal="center" vertical="center"/>
      <protection/>
    </xf>
    <xf numFmtId="197" fontId="34" fillId="0" borderId="15" xfId="64" applyNumberFormat="1" applyFont="1" applyFill="1" applyBorder="1" applyAlignment="1">
      <alignment horizontal="center" vertical="center"/>
      <protection/>
    </xf>
    <xf numFmtId="0" fontId="34" fillId="0" borderId="16" xfId="64" applyFont="1" applyFill="1" applyBorder="1" applyAlignment="1">
      <alignment horizontal="center" vertical="center"/>
      <protection/>
    </xf>
    <xf numFmtId="0" fontId="35" fillId="0" borderId="14" xfId="64" applyFont="1" applyBorder="1" applyAlignment="1">
      <alignment horizontal="center" vertical="center"/>
      <protection/>
    </xf>
    <xf numFmtId="200" fontId="35" fillId="0" borderId="16" xfId="64" applyNumberFormat="1" applyFont="1" applyBorder="1" applyAlignment="1">
      <alignment horizontal="right" vertical="center"/>
      <protection/>
    </xf>
    <xf numFmtId="197" fontId="35" fillId="0" borderId="15" xfId="64" applyNumberFormat="1" applyFont="1" applyBorder="1" applyAlignment="1">
      <alignment horizontal="center" vertical="center"/>
      <protection/>
    </xf>
    <xf numFmtId="197" fontId="35" fillId="0" borderId="14" xfId="64" applyNumberFormat="1" applyFont="1" applyBorder="1" applyAlignment="1">
      <alignment vertical="center"/>
      <protection/>
    </xf>
    <xf numFmtId="197" fontId="35" fillId="0" borderId="15" xfId="64" applyNumberFormat="1" applyFont="1" applyBorder="1" applyAlignment="1">
      <alignment horizontal="left" vertical="center"/>
      <protection/>
    </xf>
    <xf numFmtId="0" fontId="35" fillId="0" borderId="15" xfId="64" applyFont="1" applyBorder="1" applyAlignment="1">
      <alignment horizontal="left" vertical="center"/>
      <protection/>
    </xf>
    <xf numFmtId="0" fontId="35" fillId="0" borderId="14" xfId="64" applyFont="1" applyBorder="1" applyAlignment="1">
      <alignment horizontal="left" vertical="center"/>
      <protection/>
    </xf>
    <xf numFmtId="0" fontId="37" fillId="0" borderId="42" xfId="64" applyFont="1" applyBorder="1" applyAlignment="1">
      <alignment vertical="center"/>
      <protection/>
    </xf>
    <xf numFmtId="0" fontId="37" fillId="0" borderId="33" xfId="64" applyFont="1" applyBorder="1" applyAlignment="1">
      <alignment horizontal="center" vertical="center"/>
      <protection/>
    </xf>
    <xf numFmtId="197" fontId="37" fillId="0" borderId="33" xfId="64" applyNumberFormat="1" applyFont="1" applyBorder="1" applyAlignment="1">
      <alignment vertical="center"/>
      <protection/>
    </xf>
    <xf numFmtId="0" fontId="37" fillId="0" borderId="33" xfId="64" applyFont="1" applyBorder="1" applyAlignment="1">
      <alignment vertical="center"/>
      <protection/>
    </xf>
    <xf numFmtId="41" fontId="37" fillId="0" borderId="41" xfId="48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82" fontId="37" fillId="0" borderId="30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41" fontId="37" fillId="0" borderId="13" xfId="48" applyFont="1" applyBorder="1" applyAlignment="1">
      <alignment horizontal="right" vertical="center"/>
    </xf>
    <xf numFmtId="184" fontId="2" fillId="0" borderId="0" xfId="0" applyNumberFormat="1" applyFont="1" applyAlignment="1">
      <alignment horizontal="center" vertical="center"/>
    </xf>
    <xf numFmtId="41" fontId="59" fillId="0" borderId="15" xfId="48" applyFont="1" applyBorder="1" applyAlignment="1">
      <alignment vertical="center"/>
    </xf>
    <xf numFmtId="41" fontId="59" fillId="0" borderId="16" xfId="48" applyFont="1" applyBorder="1" applyAlignment="1">
      <alignment vertical="center"/>
    </xf>
    <xf numFmtId="41" fontId="59" fillId="0" borderId="33" xfId="48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41" fontId="59" fillId="0" borderId="24" xfId="48" applyFont="1" applyBorder="1" applyAlignment="1">
      <alignment vertical="center"/>
    </xf>
    <xf numFmtId="41" fontId="59" fillId="0" borderId="25" xfId="48" applyFont="1" applyBorder="1" applyAlignment="1">
      <alignment vertical="center"/>
    </xf>
    <xf numFmtId="41" fontId="59" fillId="0" borderId="43" xfId="48" applyFont="1" applyBorder="1" applyAlignment="1">
      <alignment vertical="center"/>
    </xf>
    <xf numFmtId="0" fontId="59" fillId="0" borderId="44" xfId="0" applyFont="1" applyBorder="1" applyAlignment="1">
      <alignment horizontal="center" vertical="center"/>
    </xf>
    <xf numFmtId="41" fontId="59" fillId="0" borderId="44" xfId="48" applyFont="1" applyBorder="1" applyAlignment="1">
      <alignment vertical="center"/>
    </xf>
    <xf numFmtId="41" fontId="59" fillId="0" borderId="45" xfId="48" applyFont="1" applyBorder="1" applyAlignment="1">
      <alignment vertical="center"/>
    </xf>
    <xf numFmtId="41" fontId="37" fillId="0" borderId="15" xfId="48" applyFont="1" applyBorder="1" applyAlignment="1">
      <alignment vertical="center"/>
    </xf>
    <xf numFmtId="0" fontId="58" fillId="0" borderId="44" xfId="62" applyFont="1" applyBorder="1" applyAlignment="1">
      <alignment horizontal="center" vertical="center"/>
      <protection/>
    </xf>
    <xf numFmtId="41" fontId="37" fillId="0" borderId="33" xfId="48" applyFont="1" applyBorder="1" applyAlignment="1">
      <alignment vertical="center"/>
    </xf>
    <xf numFmtId="41" fontId="37" fillId="0" borderId="44" xfId="48" applyFont="1" applyBorder="1" applyAlignment="1">
      <alignment vertical="center"/>
    </xf>
    <xf numFmtId="3" fontId="58" fillId="0" borderId="33" xfId="62" applyNumberFormat="1" applyFont="1" applyBorder="1" applyAlignment="1">
      <alignment horizontal="center" vertical="center"/>
      <protection/>
    </xf>
    <xf numFmtId="197" fontId="35" fillId="0" borderId="14" xfId="64" applyNumberFormat="1" applyFont="1" applyBorder="1" applyAlignment="1">
      <alignment horizontal="center" vertical="center"/>
      <protection/>
    </xf>
    <xf numFmtId="41" fontId="37" fillId="0" borderId="46" xfId="48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shrinkToFit="1"/>
    </xf>
    <xf numFmtId="3" fontId="37" fillId="0" borderId="16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37" fillId="0" borderId="15" xfId="48" applyFont="1" applyBorder="1" applyAlignment="1">
      <alignment horizontal="right" vertical="center"/>
    </xf>
    <xf numFmtId="41" fontId="58" fillId="0" borderId="24" xfId="48" applyFont="1" applyBorder="1" applyAlignment="1">
      <alignment vertical="center"/>
    </xf>
    <xf numFmtId="41" fontId="58" fillId="0" borderId="25" xfId="48" applyFont="1" applyBorder="1" applyAlignment="1">
      <alignment vertical="center"/>
    </xf>
    <xf numFmtId="41" fontId="58" fillId="0" borderId="15" xfId="48" applyFont="1" applyBorder="1" applyAlignment="1">
      <alignment vertical="center"/>
    </xf>
    <xf numFmtId="41" fontId="58" fillId="0" borderId="16" xfId="48" applyFont="1" applyBorder="1" applyAlignment="1">
      <alignment vertical="center"/>
    </xf>
    <xf numFmtId="41" fontId="37" fillId="0" borderId="16" xfId="48" applyFont="1" applyBorder="1" applyAlignment="1">
      <alignment vertical="center"/>
    </xf>
    <xf numFmtId="41" fontId="58" fillId="0" borderId="33" xfId="48" applyFont="1" applyBorder="1" applyAlignment="1">
      <alignment vertical="center"/>
    </xf>
    <xf numFmtId="41" fontId="37" fillId="0" borderId="43" xfId="48" applyFont="1" applyBorder="1" applyAlignment="1">
      <alignment vertical="center"/>
    </xf>
    <xf numFmtId="41" fontId="58" fillId="0" borderId="44" xfId="48" applyFont="1" applyBorder="1" applyAlignment="1">
      <alignment vertical="center"/>
    </xf>
    <xf numFmtId="41" fontId="37" fillId="0" borderId="45" xfId="48" applyFont="1" applyBorder="1" applyAlignment="1">
      <alignment vertical="center"/>
    </xf>
    <xf numFmtId="41" fontId="58" fillId="0" borderId="43" xfId="48" applyFont="1" applyBorder="1" applyAlignment="1">
      <alignment vertical="center"/>
    </xf>
    <xf numFmtId="0" fontId="37" fillId="0" borderId="3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60" fillId="0" borderId="33" xfId="62" applyFont="1" applyBorder="1" applyAlignment="1">
      <alignment horizontal="center" vertical="center" shrinkToFit="1"/>
      <protection/>
    </xf>
    <xf numFmtId="9" fontId="35" fillId="0" borderId="43" xfId="64" applyNumberFormat="1" applyFont="1" applyBorder="1" applyAlignment="1">
      <alignment horizontal="right" vertical="center"/>
      <protection/>
    </xf>
    <xf numFmtId="182" fontId="37" fillId="0" borderId="22" xfId="0" applyNumberFormat="1" applyFont="1" applyBorder="1" applyAlignment="1">
      <alignment horizontal="center" vertical="center"/>
    </xf>
    <xf numFmtId="41" fontId="37" fillId="0" borderId="17" xfId="48" applyFont="1" applyBorder="1" applyAlignment="1">
      <alignment horizontal="center" vertical="center"/>
    </xf>
    <xf numFmtId="182" fontId="37" fillId="0" borderId="48" xfId="0" applyNumberFormat="1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41" fontId="37" fillId="0" borderId="49" xfId="48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41" fontId="37" fillId="0" borderId="36" xfId="48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/>
    </xf>
    <xf numFmtId="3" fontId="37" fillId="0" borderId="31" xfId="0" applyNumberFormat="1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184" fontId="37" fillId="0" borderId="36" xfId="0" applyNumberFormat="1" applyFont="1" applyBorder="1" applyAlignment="1">
      <alignment horizontal="right" vertical="center"/>
    </xf>
    <xf numFmtId="0" fontId="36" fillId="0" borderId="37" xfId="0" applyFont="1" applyBorder="1" applyAlignment="1">
      <alignment vertical="center"/>
    </xf>
    <xf numFmtId="0" fontId="37" fillId="0" borderId="48" xfId="0" applyFont="1" applyBorder="1" applyAlignment="1">
      <alignment horizontal="center" vertical="center"/>
    </xf>
    <xf numFmtId="3" fontId="37" fillId="0" borderId="49" xfId="0" applyNumberFormat="1" applyFont="1" applyBorder="1" applyAlignment="1">
      <alignment horizontal="center" vertical="center"/>
    </xf>
    <xf numFmtId="184" fontId="37" fillId="0" borderId="49" xfId="0" applyNumberFormat="1" applyFont="1" applyBorder="1" applyAlignment="1">
      <alignment horizontal="right" vertical="center"/>
    </xf>
    <xf numFmtId="3" fontId="37" fillId="0" borderId="49" xfId="0" applyNumberFormat="1" applyFont="1" applyBorder="1" applyAlignment="1">
      <alignment horizontal="left" vertical="center"/>
    </xf>
    <xf numFmtId="0" fontId="36" fillId="0" borderId="50" xfId="0" applyFont="1" applyBorder="1" applyAlignment="1">
      <alignment vertical="center"/>
    </xf>
    <xf numFmtId="0" fontId="37" fillId="0" borderId="31" xfId="0" applyFont="1" applyBorder="1" applyAlignment="1">
      <alignment horizontal="left" vertical="center"/>
    </xf>
    <xf numFmtId="0" fontId="37" fillId="0" borderId="32" xfId="0" applyFont="1" applyBorder="1" applyAlignment="1">
      <alignment horizontal="center" vertical="center"/>
    </xf>
    <xf numFmtId="41" fontId="37" fillId="0" borderId="31" xfId="0" applyNumberFormat="1" applyFont="1" applyBorder="1" applyAlignment="1">
      <alignment horizontal="center" vertical="center"/>
    </xf>
    <xf numFmtId="41" fontId="37" fillId="0" borderId="44" xfId="48" applyFont="1" applyBorder="1" applyAlignment="1">
      <alignment horizontal="right" vertical="center"/>
    </xf>
    <xf numFmtId="42" fontId="35" fillId="0" borderId="33" xfId="64" applyNumberFormat="1" applyFont="1" applyBorder="1" applyAlignment="1">
      <alignment horizontal="center" vertical="center" shrinkToFit="1"/>
      <protection/>
    </xf>
    <xf numFmtId="185" fontId="37" fillId="0" borderId="49" xfId="0" applyNumberFormat="1" applyFont="1" applyBorder="1" applyAlignment="1">
      <alignment horizontal="right" vertical="center"/>
    </xf>
    <xf numFmtId="3" fontId="37" fillId="0" borderId="50" xfId="0" applyNumberFormat="1" applyFont="1" applyBorder="1" applyAlignment="1">
      <alignment horizontal="center" vertical="center"/>
    </xf>
    <xf numFmtId="185" fontId="37" fillId="0" borderId="36" xfId="0" applyNumberFormat="1" applyFont="1" applyBorder="1" applyAlignment="1">
      <alignment horizontal="right" vertical="center"/>
    </xf>
    <xf numFmtId="3" fontId="37" fillId="0" borderId="37" xfId="0" applyNumberFormat="1" applyFont="1" applyBorder="1" applyAlignment="1">
      <alignment horizontal="center" vertical="center"/>
    </xf>
    <xf numFmtId="41" fontId="37" fillId="0" borderId="15" xfId="0" applyNumberFormat="1" applyFont="1" applyBorder="1" applyAlignment="1">
      <alignment horizontal="center" vertical="center"/>
    </xf>
    <xf numFmtId="0" fontId="35" fillId="0" borderId="15" xfId="64" applyFont="1" applyBorder="1" applyAlignment="1">
      <alignment horizontal="center" vertical="center"/>
      <protection/>
    </xf>
    <xf numFmtId="0" fontId="36" fillId="0" borderId="15" xfId="64" applyFont="1" applyBorder="1" applyAlignment="1">
      <alignment horizontal="center" vertical="center"/>
      <protection/>
    </xf>
    <xf numFmtId="0" fontId="38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39" fillId="0" borderId="0" xfId="64" applyFont="1" applyBorder="1" applyAlignment="1">
      <alignment vertical="center"/>
      <protection/>
    </xf>
    <xf numFmtId="0" fontId="36" fillId="0" borderId="0" xfId="64" applyFont="1" applyBorder="1" applyAlignment="1">
      <alignment vertical="center"/>
      <protection/>
    </xf>
    <xf numFmtId="0" fontId="34" fillId="0" borderId="44" xfId="64" applyFont="1" applyFill="1" applyBorder="1" applyAlignment="1">
      <alignment horizontal="center" vertical="center" wrapText="1"/>
      <protection/>
    </xf>
    <xf numFmtId="0" fontId="34" fillId="0" borderId="15" xfId="64" applyFont="1" applyFill="1" applyBorder="1" applyAlignment="1">
      <alignment horizontal="center" vertical="center" wrapText="1"/>
      <protection/>
    </xf>
    <xf numFmtId="0" fontId="34" fillId="0" borderId="44" xfId="64" applyFont="1" applyFill="1" applyBorder="1" applyAlignment="1">
      <alignment horizontal="center" vertical="center"/>
      <protection/>
    </xf>
    <xf numFmtId="0" fontId="34" fillId="0" borderId="52" xfId="64" applyFont="1" applyFill="1" applyBorder="1" applyAlignment="1">
      <alignment horizontal="center" vertical="center"/>
      <protection/>
    </xf>
    <xf numFmtId="0" fontId="34" fillId="0" borderId="44" xfId="64" applyFont="1" applyFill="1" applyBorder="1" applyAlignment="1">
      <alignment horizontal="center" vertical="center" wrapText="1" shrinkToFit="1"/>
      <protection/>
    </xf>
    <xf numFmtId="0" fontId="34" fillId="0" borderId="15" xfId="64" applyFont="1" applyFill="1" applyBorder="1" applyAlignment="1">
      <alignment horizontal="center" vertical="center" wrapText="1" shrinkToFit="1"/>
      <protection/>
    </xf>
    <xf numFmtId="197" fontId="35" fillId="0" borderId="14" xfId="64" applyNumberFormat="1" applyFont="1" applyBorder="1" applyAlignment="1">
      <alignment horizontal="center" vertical="center" wrapText="1"/>
      <protection/>
    </xf>
    <xf numFmtId="197" fontId="35" fillId="0" borderId="14" xfId="64" applyNumberFormat="1" applyFont="1" applyBorder="1" applyAlignment="1">
      <alignment horizontal="center" vertical="center"/>
      <protection/>
    </xf>
    <xf numFmtId="0" fontId="35" fillId="0" borderId="14" xfId="64" applyFont="1" applyBorder="1" applyAlignment="1">
      <alignment horizontal="center" vertical="center" wrapText="1"/>
      <protection/>
    </xf>
    <xf numFmtId="0" fontId="35" fillId="0" borderId="14" xfId="64" applyFont="1" applyBorder="1" applyAlignment="1">
      <alignment horizontal="center" vertical="center"/>
      <protection/>
    </xf>
    <xf numFmtId="197" fontId="35" fillId="0" borderId="15" xfId="64" applyNumberFormat="1" applyFont="1" applyBorder="1" applyAlignment="1">
      <alignment horizontal="center" vertical="center"/>
      <protection/>
    </xf>
    <xf numFmtId="0" fontId="35" fillId="0" borderId="15" xfId="64" applyFont="1" applyBorder="1" applyAlignment="1">
      <alignment horizontal="center" vertical="center" wrapText="1"/>
      <protection/>
    </xf>
    <xf numFmtId="0" fontId="35" fillId="0" borderId="33" xfId="64" applyFont="1" applyBorder="1" applyAlignment="1">
      <alignment horizontal="center" vertical="center"/>
      <protection/>
    </xf>
    <xf numFmtId="200" fontId="34" fillId="0" borderId="44" xfId="64" applyNumberFormat="1" applyFont="1" applyFill="1" applyBorder="1" applyAlignment="1">
      <alignment horizontal="center" vertical="center" wrapText="1"/>
      <protection/>
    </xf>
    <xf numFmtId="200" fontId="34" fillId="0" borderId="15" xfId="64" applyNumberFormat="1" applyFont="1" applyFill="1" applyBorder="1" applyAlignment="1">
      <alignment horizontal="center" vertical="center" wrapText="1"/>
      <protection/>
    </xf>
    <xf numFmtId="0" fontId="35" fillId="0" borderId="15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right" vertical="center"/>
      <protection/>
    </xf>
    <xf numFmtId="0" fontId="34" fillId="0" borderId="45" xfId="64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82" fontId="37" fillId="0" borderId="35" xfId="0" applyNumberFormat="1" applyFont="1" applyBorder="1" applyAlignment="1">
      <alignment horizontal="center" vertical="center"/>
    </xf>
    <xf numFmtId="182" fontId="37" fillId="0" borderId="36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3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5" fillId="24" borderId="54" xfId="0" applyFont="1" applyFill="1" applyBorder="1" applyAlignment="1">
      <alignment horizontal="center" vertical="center"/>
    </xf>
    <xf numFmtId="0" fontId="35" fillId="24" borderId="5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45" fillId="7" borderId="56" xfId="0" applyFont="1" applyFill="1" applyBorder="1" applyAlignment="1">
      <alignment horizontal="center" vertical="center"/>
    </xf>
    <xf numFmtId="0" fontId="45" fillId="7" borderId="57" xfId="0" applyFont="1" applyFill="1" applyBorder="1" applyAlignment="1">
      <alignment horizontal="center" vertical="center"/>
    </xf>
    <xf numFmtId="0" fontId="45" fillId="21" borderId="58" xfId="0" applyFont="1" applyFill="1" applyBorder="1" applyAlignment="1">
      <alignment horizontal="center" vertical="center"/>
    </xf>
    <xf numFmtId="0" fontId="45" fillId="21" borderId="29" xfId="0" applyFont="1" applyFill="1" applyBorder="1" applyAlignment="1">
      <alignment horizontal="center" vertical="center"/>
    </xf>
    <xf numFmtId="0" fontId="45" fillId="22" borderId="58" xfId="0" applyFont="1" applyFill="1" applyBorder="1" applyAlignment="1">
      <alignment horizontal="center" vertical="center"/>
    </xf>
    <xf numFmtId="0" fontId="45" fillId="22" borderId="59" xfId="0" applyFont="1" applyFill="1" applyBorder="1" applyAlignment="1">
      <alignment horizontal="center" vertical="center"/>
    </xf>
    <xf numFmtId="0" fontId="45" fillId="22" borderId="60" xfId="0" applyFont="1" applyFill="1" applyBorder="1" applyAlignment="1">
      <alignment horizontal="center" vertical="center"/>
    </xf>
    <xf numFmtId="185" fontId="35" fillId="0" borderId="35" xfId="0" applyNumberFormat="1" applyFont="1" applyBorder="1" applyAlignment="1">
      <alignment horizontal="center" vertical="center"/>
    </xf>
    <xf numFmtId="185" fontId="35" fillId="0" borderId="36" xfId="0" applyNumberFormat="1" applyFont="1" applyBorder="1" applyAlignment="1">
      <alignment horizontal="center" vertical="center"/>
    </xf>
    <xf numFmtId="185" fontId="35" fillId="2" borderId="11" xfId="0" applyNumberFormat="1" applyFont="1" applyFill="1" applyBorder="1" applyAlignment="1">
      <alignment horizontal="center" vertical="center"/>
    </xf>
    <xf numFmtId="185" fontId="35" fillId="2" borderId="11" xfId="0" applyNumberFormat="1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41" fontId="35" fillId="0" borderId="13" xfId="48" applyFont="1" applyBorder="1" applyAlignment="1">
      <alignment horizontal="center" vertical="center" shrinkToFit="1"/>
    </xf>
    <xf numFmtId="41" fontId="35" fillId="0" borderId="13" xfId="48" applyFont="1" applyBorder="1" applyAlignment="1">
      <alignment horizontal="center" vertical="center"/>
    </xf>
    <xf numFmtId="41" fontId="35" fillId="7" borderId="19" xfId="48" applyFont="1" applyFill="1" applyBorder="1" applyAlignment="1">
      <alignment horizontal="right" vertical="center"/>
    </xf>
    <xf numFmtId="41" fontId="35" fillId="7" borderId="19" xfId="48" applyFont="1" applyFill="1" applyBorder="1" applyAlignment="1">
      <alignment horizontal="center" vertical="center"/>
    </xf>
    <xf numFmtId="41" fontId="35" fillId="21" borderId="19" xfId="48" applyFont="1" applyFill="1" applyBorder="1" applyAlignment="1">
      <alignment horizontal="right" vertical="center"/>
    </xf>
    <xf numFmtId="185" fontId="35" fillId="0" borderId="34" xfId="0" applyNumberFormat="1" applyFont="1" applyBorder="1" applyAlignment="1">
      <alignment horizontal="center" vertical="center"/>
    </xf>
    <xf numFmtId="185" fontId="35" fillId="0" borderId="61" xfId="0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185" fontId="35" fillId="7" borderId="36" xfId="0" applyNumberFormat="1" applyFont="1" applyFill="1" applyBorder="1" applyAlignment="1">
      <alignment horizontal="center" vertical="center"/>
    </xf>
    <xf numFmtId="0" fontId="35" fillId="7" borderId="36" xfId="0" applyFont="1" applyFill="1" applyBorder="1" applyAlignment="1">
      <alignment horizontal="center" vertical="center"/>
    </xf>
    <xf numFmtId="185" fontId="35" fillId="7" borderId="37" xfId="0" applyNumberFormat="1" applyFont="1" applyFill="1" applyBorder="1" applyAlignment="1">
      <alignment horizontal="center" vertical="center"/>
    </xf>
    <xf numFmtId="185" fontId="46" fillId="0" borderId="0" xfId="0" applyNumberFormat="1" applyFont="1" applyAlignment="1">
      <alignment horizontal="left" vertical="center"/>
    </xf>
    <xf numFmtId="185" fontId="35" fillId="2" borderId="62" xfId="0" applyNumberFormat="1" applyFont="1" applyFill="1" applyBorder="1" applyAlignment="1">
      <alignment horizontal="center" vertical="center"/>
    </xf>
    <xf numFmtId="185" fontId="35" fillId="2" borderId="63" xfId="0" applyNumberFormat="1" applyFont="1" applyFill="1" applyBorder="1" applyAlignment="1">
      <alignment horizontal="center" vertical="center"/>
    </xf>
    <xf numFmtId="185" fontId="35" fillId="2" borderId="58" xfId="0" applyNumberFormat="1" applyFont="1" applyFill="1" applyBorder="1" applyAlignment="1">
      <alignment horizontal="center" vertical="center"/>
    </xf>
    <xf numFmtId="0" fontId="35" fillId="2" borderId="58" xfId="0" applyFont="1" applyFill="1" applyBorder="1" applyAlignment="1">
      <alignment vertical="center"/>
    </xf>
    <xf numFmtId="0" fontId="35" fillId="2" borderId="63" xfId="0" applyFont="1" applyFill="1" applyBorder="1" applyAlignment="1">
      <alignment vertical="center"/>
    </xf>
    <xf numFmtId="185" fontId="35" fillId="2" borderId="59" xfId="0" applyNumberFormat="1" applyFont="1" applyFill="1" applyBorder="1" applyAlignment="1">
      <alignment horizontal="center" vertical="center"/>
    </xf>
    <xf numFmtId="41" fontId="35" fillId="0" borderId="64" xfId="0" applyNumberFormat="1" applyFont="1" applyBorder="1" applyAlignment="1">
      <alignment horizontal="center" vertical="center"/>
    </xf>
    <xf numFmtId="41" fontId="35" fillId="0" borderId="34" xfId="0" applyNumberFormat="1" applyFont="1" applyBorder="1" applyAlignment="1">
      <alignment horizontal="center" vertical="center"/>
    </xf>
    <xf numFmtId="185" fontId="35" fillId="7" borderId="35" xfId="0" applyNumberFormat="1" applyFont="1" applyFill="1" applyBorder="1" applyAlignment="1">
      <alignment horizontal="center" vertical="center"/>
    </xf>
    <xf numFmtId="41" fontId="35" fillId="0" borderId="65" xfId="0" applyNumberFormat="1" applyFont="1" applyBorder="1" applyAlignment="1">
      <alignment horizontal="center" vertical="center"/>
    </xf>
    <xf numFmtId="41" fontId="35" fillId="0" borderId="66" xfId="0" applyNumberFormat="1" applyFont="1" applyBorder="1" applyAlignment="1">
      <alignment horizontal="center" vertical="center"/>
    </xf>
    <xf numFmtId="41" fontId="35" fillId="0" borderId="67" xfId="0" applyNumberFormat="1" applyFont="1" applyBorder="1" applyAlignment="1">
      <alignment horizontal="center" vertical="center"/>
    </xf>
    <xf numFmtId="41" fontId="35" fillId="7" borderId="68" xfId="0" applyNumberFormat="1" applyFont="1" applyFill="1" applyBorder="1" applyAlignment="1">
      <alignment horizontal="center" vertical="center"/>
    </xf>
    <xf numFmtId="41" fontId="35" fillId="7" borderId="69" xfId="0" applyNumberFormat="1" applyFont="1" applyFill="1" applyBorder="1" applyAlignment="1">
      <alignment horizontal="center" vertical="center"/>
    </xf>
    <xf numFmtId="41" fontId="35" fillId="7" borderId="70" xfId="0" applyNumberFormat="1" applyFont="1" applyFill="1" applyBorder="1" applyAlignment="1">
      <alignment horizontal="center" vertical="center"/>
    </xf>
    <xf numFmtId="184" fontId="35" fillId="0" borderId="36" xfId="0" applyNumberFormat="1" applyFont="1" applyBorder="1" applyAlignment="1">
      <alignment horizontal="center" vertical="center"/>
    </xf>
    <xf numFmtId="185" fontId="35" fillId="2" borderId="56" xfId="0" applyNumberFormat="1" applyFont="1" applyFill="1" applyBorder="1" applyAlignment="1">
      <alignment horizontal="center" vertical="center"/>
    </xf>
    <xf numFmtId="0" fontId="35" fillId="2" borderId="58" xfId="0" applyFont="1" applyFill="1" applyBorder="1" applyAlignment="1">
      <alignment horizontal="center" vertical="center"/>
    </xf>
    <xf numFmtId="185" fontId="35" fillId="2" borderId="71" xfId="0" applyNumberFormat="1" applyFont="1" applyFill="1" applyBorder="1" applyAlignment="1">
      <alignment horizontal="center" vertical="center"/>
    </xf>
    <xf numFmtId="185" fontId="35" fillId="2" borderId="72" xfId="0" applyNumberFormat="1" applyFont="1" applyFill="1" applyBorder="1" applyAlignment="1">
      <alignment horizontal="center" vertical="center"/>
    </xf>
    <xf numFmtId="185" fontId="35" fillId="2" borderId="73" xfId="0" applyNumberFormat="1" applyFont="1" applyFill="1" applyBorder="1" applyAlignment="1">
      <alignment horizontal="center" vertical="center"/>
    </xf>
    <xf numFmtId="185" fontId="44" fillId="0" borderId="0" xfId="0" applyNumberFormat="1" applyFont="1" applyAlignment="1">
      <alignment horizontal="center" vertical="center"/>
    </xf>
    <xf numFmtId="185" fontId="40" fillId="0" borderId="0" xfId="0" applyNumberFormat="1" applyFont="1" applyAlignment="1">
      <alignment horizontal="center" vertical="center"/>
    </xf>
    <xf numFmtId="185" fontId="35" fillId="2" borderId="64" xfId="0" applyNumberFormat="1" applyFont="1" applyFill="1" applyBorder="1" applyAlignment="1">
      <alignment horizontal="center" vertical="center"/>
    </xf>
    <xf numFmtId="185" fontId="35" fillId="2" borderId="58" xfId="0" applyNumberFormat="1" applyFont="1" applyFill="1" applyBorder="1" applyAlignment="1">
      <alignment horizontal="center" vertical="center" wrapText="1" shrinkToFit="1"/>
    </xf>
    <xf numFmtId="185" fontId="35" fillId="2" borderId="34" xfId="0" applyNumberFormat="1" applyFont="1" applyFill="1" applyBorder="1" applyAlignment="1">
      <alignment horizontal="center" vertical="center" wrapText="1" shrinkToFit="1"/>
    </xf>
    <xf numFmtId="185" fontId="35" fillId="2" borderId="34" xfId="0" applyNumberFormat="1" applyFont="1" applyFill="1" applyBorder="1" applyAlignment="1">
      <alignment horizontal="center" vertical="center"/>
    </xf>
    <xf numFmtId="185" fontId="35" fillId="2" borderId="58" xfId="0" applyNumberFormat="1" applyFont="1" applyFill="1" applyBorder="1" applyAlignment="1">
      <alignment horizontal="center" vertical="center" wrapText="1"/>
    </xf>
    <xf numFmtId="185" fontId="35" fillId="2" borderId="34" xfId="0" applyNumberFormat="1" applyFont="1" applyFill="1" applyBorder="1" applyAlignment="1">
      <alignment horizontal="center" vertical="center" wrapText="1"/>
    </xf>
    <xf numFmtId="185" fontId="35" fillId="2" borderId="61" xfId="0" applyNumberFormat="1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42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52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60" fillId="0" borderId="52" xfId="62" applyFont="1" applyBorder="1" applyAlignment="1">
      <alignment horizontal="center" vertical="center" shrinkToFit="1"/>
      <protection/>
    </xf>
    <xf numFmtId="0" fontId="60" fillId="0" borderId="14" xfId="62" applyFont="1" applyBorder="1" applyAlignment="1">
      <alignment horizontal="center" vertical="center" shrinkToFit="1"/>
      <protection/>
    </xf>
    <xf numFmtId="0" fontId="60" fillId="0" borderId="44" xfId="62" applyFont="1" applyBorder="1" applyAlignment="1">
      <alignment horizontal="center" vertical="center" shrinkToFit="1"/>
      <protection/>
    </xf>
    <xf numFmtId="0" fontId="60" fillId="0" borderId="15" xfId="62" applyFont="1" applyBorder="1" applyAlignment="1">
      <alignment horizontal="center" vertical="center" shrinkToFit="1"/>
      <protection/>
    </xf>
    <xf numFmtId="0" fontId="60" fillId="0" borderId="42" xfId="62" applyFont="1" applyBorder="1" applyAlignment="1">
      <alignment horizontal="center" vertical="center" shrinkToFit="1"/>
      <protection/>
    </xf>
    <xf numFmtId="0" fontId="60" fillId="0" borderId="33" xfId="62" applyFont="1" applyBorder="1" applyAlignment="1">
      <alignment horizontal="center" vertical="center" shrinkToFit="1"/>
      <protection/>
    </xf>
    <xf numFmtId="0" fontId="60" fillId="0" borderId="24" xfId="62" applyFont="1" applyBorder="1" applyAlignment="1">
      <alignment horizontal="center" vertical="center" shrinkToFit="1"/>
      <protection/>
    </xf>
    <xf numFmtId="0" fontId="60" fillId="0" borderId="15" xfId="62" applyFont="1" applyBorder="1" applyAlignment="1">
      <alignment horizontal="center" vertical="center" wrapText="1" shrinkToFit="1"/>
      <protection/>
    </xf>
    <xf numFmtId="0" fontId="60" fillId="0" borderId="30" xfId="62" applyFont="1" applyBorder="1" applyAlignment="1">
      <alignment horizontal="center" vertical="center" shrinkToFit="1"/>
      <protection/>
    </xf>
    <xf numFmtId="0" fontId="62" fillId="0" borderId="0" xfId="63" applyFont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5" xfId="63"/>
    <cellStyle name="표준_05년축구장 세입세출결산개요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view="pageBreakPreview" zoomScaleNormal="90" zoomScaleSheetLayoutView="100" zoomScalePageLayoutView="0" workbookViewId="0" topLeftCell="A1">
      <selection activeCell="K5" sqref="K5"/>
    </sheetView>
  </sheetViews>
  <sheetFormatPr defaultColWidth="8.88671875" defaultRowHeight="13.5"/>
  <cols>
    <col min="1" max="1" width="6.5546875" style="12" customWidth="1"/>
    <col min="2" max="2" width="7.5546875" style="25" customWidth="1"/>
    <col min="3" max="3" width="11.21484375" style="25" customWidth="1"/>
    <col min="4" max="5" width="13.77734375" style="13" customWidth="1"/>
    <col min="6" max="6" width="6.77734375" style="13" customWidth="1"/>
    <col min="7" max="7" width="6.77734375" style="12" customWidth="1"/>
    <col min="8" max="8" width="5.4453125" style="25" customWidth="1"/>
    <col min="9" max="9" width="7.6640625" style="25" customWidth="1"/>
    <col min="10" max="10" width="13.10546875" style="25" customWidth="1"/>
    <col min="11" max="12" width="13.77734375" style="22" customWidth="1"/>
    <col min="13" max="13" width="7.3359375" style="13" customWidth="1"/>
    <col min="14" max="14" width="7.3359375" style="12" customWidth="1"/>
    <col min="15" max="16384" width="8.88671875" style="12" customWidth="1"/>
  </cols>
  <sheetData>
    <row r="1" spans="1:14" s="14" customFormat="1" ht="18.75" customHeight="1">
      <c r="A1" s="214" t="s">
        <v>241</v>
      </c>
      <c r="B1" s="215"/>
      <c r="C1" s="215"/>
      <c r="D1" s="215"/>
      <c r="E1" s="215"/>
      <c r="F1" s="215"/>
      <c r="G1" s="215"/>
      <c r="H1" s="25"/>
      <c r="I1" s="25"/>
      <c r="J1" s="25"/>
      <c r="K1" s="22"/>
      <c r="L1" s="22"/>
      <c r="M1" s="13"/>
      <c r="N1" s="12"/>
    </row>
    <row r="2" spans="1:14" s="14" customFormat="1" ht="14.25" customHeight="1" thickBot="1">
      <c r="A2" s="216" t="s">
        <v>86</v>
      </c>
      <c r="B2" s="217"/>
      <c r="C2" s="217"/>
      <c r="D2" s="217"/>
      <c r="E2" s="28"/>
      <c r="F2" s="28"/>
      <c r="G2" s="29"/>
      <c r="H2" s="25"/>
      <c r="I2" s="25"/>
      <c r="J2" s="25"/>
      <c r="K2" s="22"/>
      <c r="L2" s="22"/>
      <c r="M2" s="234" t="s">
        <v>6</v>
      </c>
      <c r="N2" s="234"/>
    </row>
    <row r="3" spans="1:14" s="14" customFormat="1" ht="14.25" customHeight="1">
      <c r="A3" s="221" t="s">
        <v>51</v>
      </c>
      <c r="B3" s="220"/>
      <c r="C3" s="220"/>
      <c r="D3" s="222" t="s">
        <v>242</v>
      </c>
      <c r="E3" s="218" t="s">
        <v>243</v>
      </c>
      <c r="F3" s="220" t="s">
        <v>52</v>
      </c>
      <c r="G3" s="220"/>
      <c r="H3" s="220" t="s">
        <v>53</v>
      </c>
      <c r="I3" s="220"/>
      <c r="J3" s="220"/>
      <c r="K3" s="231" t="s">
        <v>242</v>
      </c>
      <c r="L3" s="231" t="s">
        <v>243</v>
      </c>
      <c r="M3" s="220" t="s">
        <v>52</v>
      </c>
      <c r="N3" s="235"/>
    </row>
    <row r="4" spans="1:14" s="14" customFormat="1" ht="14.25" customHeight="1">
      <c r="A4" s="123" t="s">
        <v>54</v>
      </c>
      <c r="B4" s="124" t="s">
        <v>55</v>
      </c>
      <c r="C4" s="124" t="s">
        <v>56</v>
      </c>
      <c r="D4" s="223"/>
      <c r="E4" s="219"/>
      <c r="F4" s="125" t="s">
        <v>57</v>
      </c>
      <c r="G4" s="124" t="s">
        <v>58</v>
      </c>
      <c r="H4" s="124" t="s">
        <v>54</v>
      </c>
      <c r="I4" s="124" t="s">
        <v>55</v>
      </c>
      <c r="J4" s="124" t="s">
        <v>56</v>
      </c>
      <c r="K4" s="232"/>
      <c r="L4" s="232"/>
      <c r="M4" s="125" t="s">
        <v>57</v>
      </c>
      <c r="N4" s="126" t="s">
        <v>58</v>
      </c>
    </row>
    <row r="5" spans="1:14" s="14" customFormat="1" ht="14.25" customHeight="1">
      <c r="A5" s="227" t="s">
        <v>39</v>
      </c>
      <c r="B5" s="212"/>
      <c r="C5" s="212"/>
      <c r="D5" s="80">
        <f>D6+D16+D23+D26+D19</f>
        <v>119861544</v>
      </c>
      <c r="E5" s="80">
        <f>E6+E16+E23+E26+E19</f>
        <v>119866350</v>
      </c>
      <c r="F5" s="80">
        <f>E5-D5</f>
        <v>4806</v>
      </c>
      <c r="G5" s="81">
        <f>F5/D5</f>
        <v>4.009626306832824E-05</v>
      </c>
      <c r="H5" s="212" t="s">
        <v>39</v>
      </c>
      <c r="I5" s="212"/>
      <c r="J5" s="212"/>
      <c r="K5" s="83">
        <f>K6+K22+K27+K39+K36</f>
        <v>119861544</v>
      </c>
      <c r="L5" s="83">
        <f>L6+L22+L27+L39+L36</f>
        <v>119866350</v>
      </c>
      <c r="M5" s="83">
        <f>M6+M22+M27+M39</f>
        <v>936176</v>
      </c>
      <c r="N5" s="128">
        <f>N6+N22+N27+N39</f>
        <v>3.1381011223955517</v>
      </c>
    </row>
    <row r="6" spans="1:14" s="14" customFormat="1" ht="14.25" customHeight="1">
      <c r="A6" s="224" t="s">
        <v>59</v>
      </c>
      <c r="B6" s="212" t="s">
        <v>41</v>
      </c>
      <c r="C6" s="212"/>
      <c r="D6" s="80">
        <f>D7</f>
        <v>119494000</v>
      </c>
      <c r="E6" s="80">
        <f>E7</f>
        <v>119494000</v>
      </c>
      <c r="F6" s="80">
        <f>E6-D6</f>
        <v>0</v>
      </c>
      <c r="G6" s="81">
        <f>F6/D6</f>
        <v>0</v>
      </c>
      <c r="H6" s="212" t="s">
        <v>42</v>
      </c>
      <c r="I6" s="212" t="s">
        <v>41</v>
      </c>
      <c r="J6" s="212"/>
      <c r="K6" s="83">
        <f>K7+K14+K16</f>
        <v>43476342</v>
      </c>
      <c r="L6" s="83">
        <f>L7+L14+L16</f>
        <v>43468403</v>
      </c>
      <c r="M6" s="84">
        <f>L6-K6</f>
        <v>-7939</v>
      </c>
      <c r="N6" s="85">
        <f>M6/K6</f>
        <v>-0.00018260505909167794</v>
      </c>
    </row>
    <row r="7" spans="1:14" s="14" customFormat="1" ht="14.25" customHeight="1">
      <c r="A7" s="225"/>
      <c r="B7" s="212" t="s">
        <v>40</v>
      </c>
      <c r="C7" s="79" t="s">
        <v>43</v>
      </c>
      <c r="D7" s="80">
        <f>SUM(D8:D12)</f>
        <v>119494000</v>
      </c>
      <c r="E7" s="80">
        <f>SUM(E8:E11)</f>
        <v>119494000</v>
      </c>
      <c r="F7" s="80">
        <f>E7-D7</f>
        <v>0</v>
      </c>
      <c r="G7" s="81">
        <f aca="true" t="shared" si="0" ref="G7:G28">F7/D7</f>
        <v>0</v>
      </c>
      <c r="H7" s="212"/>
      <c r="I7" s="212" t="s">
        <v>44</v>
      </c>
      <c r="J7" s="79" t="s">
        <v>43</v>
      </c>
      <c r="K7" s="83">
        <f>SUM(K8:K13)</f>
        <v>33141920</v>
      </c>
      <c r="L7" s="83">
        <f>SUM(L8:L13)</f>
        <v>33141920</v>
      </c>
      <c r="M7" s="84">
        <f aca="true" t="shared" si="1" ref="M7:M35">L7-K7</f>
        <v>0</v>
      </c>
      <c r="N7" s="85">
        <f aca="true" t="shared" si="2" ref="N7:N16">M7/K7</f>
        <v>0</v>
      </c>
    </row>
    <row r="8" spans="1:18" s="15" customFormat="1" ht="14.25" customHeight="1">
      <c r="A8" s="225"/>
      <c r="B8" s="212"/>
      <c r="C8" s="79" t="s">
        <v>45</v>
      </c>
      <c r="D8" s="80">
        <v>64614000</v>
      </c>
      <c r="E8" s="80">
        <v>64614000</v>
      </c>
      <c r="F8" s="80">
        <f>E8-D8</f>
        <v>0</v>
      </c>
      <c r="G8" s="81">
        <f t="shared" si="0"/>
        <v>0</v>
      </c>
      <c r="H8" s="212"/>
      <c r="I8" s="212"/>
      <c r="J8" s="79" t="s">
        <v>46</v>
      </c>
      <c r="K8" s="83">
        <v>14400000</v>
      </c>
      <c r="L8" s="83">
        <v>14400000</v>
      </c>
      <c r="M8" s="84">
        <f t="shared" si="1"/>
        <v>0</v>
      </c>
      <c r="N8" s="85">
        <f t="shared" si="2"/>
        <v>0</v>
      </c>
      <c r="P8" s="14"/>
      <c r="Q8" s="14"/>
      <c r="R8" s="14"/>
    </row>
    <row r="9" spans="1:18" s="17" customFormat="1" ht="14.25" customHeight="1">
      <c r="A9" s="225"/>
      <c r="B9" s="212"/>
      <c r="C9" s="79" t="s">
        <v>47</v>
      </c>
      <c r="D9" s="80">
        <v>54880000</v>
      </c>
      <c r="E9" s="80">
        <v>54880000</v>
      </c>
      <c r="F9" s="80">
        <f>E9-D9</f>
        <v>0</v>
      </c>
      <c r="G9" s="81"/>
      <c r="H9" s="212"/>
      <c r="I9" s="212"/>
      <c r="J9" s="79" t="s">
        <v>48</v>
      </c>
      <c r="K9" s="83">
        <v>6720000</v>
      </c>
      <c r="L9" s="83">
        <v>6720000</v>
      </c>
      <c r="M9" s="84">
        <f t="shared" si="1"/>
        <v>0</v>
      </c>
      <c r="N9" s="85">
        <f t="shared" si="2"/>
        <v>0</v>
      </c>
      <c r="O9" s="16"/>
      <c r="P9" s="14"/>
      <c r="Q9" s="14"/>
      <c r="R9" s="14"/>
    </row>
    <row r="10" spans="1:18" s="27" customFormat="1" ht="14.25" customHeight="1">
      <c r="A10" s="225"/>
      <c r="B10" s="212"/>
      <c r="C10" s="79" t="s">
        <v>49</v>
      </c>
      <c r="D10" s="80">
        <v>0</v>
      </c>
      <c r="E10" s="80">
        <v>0</v>
      </c>
      <c r="F10" s="80">
        <v>0</v>
      </c>
      <c r="G10" s="81"/>
      <c r="H10" s="212"/>
      <c r="I10" s="212"/>
      <c r="J10" s="79" t="s">
        <v>50</v>
      </c>
      <c r="K10" s="83">
        <v>7280000</v>
      </c>
      <c r="L10" s="83">
        <v>7280000</v>
      </c>
      <c r="M10" s="84">
        <f t="shared" si="1"/>
        <v>0</v>
      </c>
      <c r="N10" s="85">
        <f t="shared" si="2"/>
        <v>0</v>
      </c>
      <c r="O10" s="26"/>
      <c r="P10" s="14"/>
      <c r="Q10" s="14"/>
      <c r="R10" s="14"/>
    </row>
    <row r="11" spans="1:15" s="27" customFormat="1" ht="14.25" customHeight="1">
      <c r="A11" s="225"/>
      <c r="B11" s="212"/>
      <c r="C11" s="79" t="s">
        <v>49</v>
      </c>
      <c r="D11" s="80">
        <v>0</v>
      </c>
      <c r="E11" s="80">
        <v>0</v>
      </c>
      <c r="F11" s="80">
        <f>E11-D11</f>
        <v>0</v>
      </c>
      <c r="G11" s="81"/>
      <c r="H11" s="212"/>
      <c r="I11" s="212"/>
      <c r="J11" s="79" t="s">
        <v>19</v>
      </c>
      <c r="K11" s="83">
        <v>2366700</v>
      </c>
      <c r="L11" s="83">
        <v>2366700</v>
      </c>
      <c r="M11" s="84">
        <f t="shared" si="1"/>
        <v>0</v>
      </c>
      <c r="N11" s="85">
        <f t="shared" si="2"/>
        <v>0</v>
      </c>
      <c r="O11" s="26"/>
    </row>
    <row r="12" spans="1:15" ht="14.25" customHeight="1">
      <c r="A12" s="226" t="s">
        <v>60</v>
      </c>
      <c r="B12" s="212" t="s">
        <v>61</v>
      </c>
      <c r="C12" s="212"/>
      <c r="D12" s="129">
        <f>D14</f>
        <v>0</v>
      </c>
      <c r="E12" s="129">
        <f>E14</f>
        <v>0</v>
      </c>
      <c r="F12" s="129">
        <f>E12-D12</f>
        <v>0</v>
      </c>
      <c r="G12" s="81"/>
      <c r="H12" s="212"/>
      <c r="I12" s="212"/>
      <c r="J12" s="79" t="s">
        <v>62</v>
      </c>
      <c r="K12" s="83">
        <v>2349720</v>
      </c>
      <c r="L12" s="83">
        <v>2349720</v>
      </c>
      <c r="M12" s="84">
        <f>L12-K12</f>
        <v>0</v>
      </c>
      <c r="N12" s="85">
        <f t="shared" si="2"/>
        <v>0</v>
      </c>
      <c r="O12" s="18"/>
    </row>
    <row r="13" spans="1:15" ht="14.25" customHeight="1">
      <c r="A13" s="226"/>
      <c r="B13" s="79"/>
      <c r="C13" s="79"/>
      <c r="D13" s="129"/>
      <c r="E13" s="129"/>
      <c r="F13" s="129"/>
      <c r="G13" s="81"/>
      <c r="H13" s="212"/>
      <c r="I13" s="212"/>
      <c r="J13" s="79" t="s">
        <v>244</v>
      </c>
      <c r="K13" s="83">
        <v>25500</v>
      </c>
      <c r="L13" s="83">
        <v>25500</v>
      </c>
      <c r="M13" s="84">
        <f>L13-K13</f>
        <v>0</v>
      </c>
      <c r="N13" s="85">
        <f t="shared" si="2"/>
        <v>0</v>
      </c>
      <c r="O13" s="18"/>
    </row>
    <row r="14" spans="1:15" ht="14.25" customHeight="1">
      <c r="A14" s="227"/>
      <c r="B14" s="212" t="s">
        <v>63</v>
      </c>
      <c r="C14" s="79" t="s">
        <v>43</v>
      </c>
      <c r="D14" s="129">
        <f>D15</f>
        <v>0</v>
      </c>
      <c r="E14" s="129">
        <f>E15</f>
        <v>0</v>
      </c>
      <c r="F14" s="129">
        <f>E14-D14</f>
        <v>0</v>
      </c>
      <c r="G14" s="81"/>
      <c r="H14" s="212"/>
      <c r="I14" s="212" t="s">
        <v>64</v>
      </c>
      <c r="J14" s="79" t="s">
        <v>43</v>
      </c>
      <c r="K14" s="83">
        <f>K15</f>
        <v>400000</v>
      </c>
      <c r="L14" s="83">
        <f>L15</f>
        <v>400000</v>
      </c>
      <c r="M14" s="84">
        <f t="shared" si="1"/>
        <v>0</v>
      </c>
      <c r="N14" s="85">
        <f t="shared" si="2"/>
        <v>0</v>
      </c>
      <c r="O14" s="18"/>
    </row>
    <row r="15" spans="1:17" ht="14.25" customHeight="1">
      <c r="A15" s="227"/>
      <c r="B15" s="212"/>
      <c r="C15" s="79" t="s">
        <v>63</v>
      </c>
      <c r="D15" s="80">
        <v>0</v>
      </c>
      <c r="E15" s="80">
        <v>0</v>
      </c>
      <c r="F15" s="80">
        <v>0</v>
      </c>
      <c r="G15" s="81"/>
      <c r="H15" s="212"/>
      <c r="I15" s="212"/>
      <c r="J15" s="79" t="s">
        <v>65</v>
      </c>
      <c r="K15" s="83">
        <v>400000</v>
      </c>
      <c r="L15" s="83">
        <v>400000</v>
      </c>
      <c r="M15" s="84">
        <f t="shared" si="1"/>
        <v>0</v>
      </c>
      <c r="N15" s="85">
        <f t="shared" si="2"/>
        <v>0</v>
      </c>
      <c r="O15" s="18"/>
      <c r="Q15" s="25"/>
    </row>
    <row r="16" spans="1:15" ht="14.25" customHeight="1">
      <c r="A16" s="227" t="s">
        <v>66</v>
      </c>
      <c r="B16" s="212" t="s">
        <v>61</v>
      </c>
      <c r="C16" s="212"/>
      <c r="D16" s="80">
        <f>D17</f>
        <v>30000</v>
      </c>
      <c r="E16" s="80">
        <f>E17</f>
        <v>30000</v>
      </c>
      <c r="F16" s="80">
        <f aca="true" t="shared" si="3" ref="F16:F26">E16-D16</f>
        <v>0</v>
      </c>
      <c r="G16" s="81">
        <f t="shared" si="0"/>
        <v>0</v>
      </c>
      <c r="H16" s="212"/>
      <c r="I16" s="212" t="s">
        <v>67</v>
      </c>
      <c r="J16" s="79" t="s">
        <v>43</v>
      </c>
      <c r="K16" s="83">
        <f>SUM(K17:K21)</f>
        <v>9934422</v>
      </c>
      <c r="L16" s="83">
        <f>SUM(L17:L21)</f>
        <v>9926483</v>
      </c>
      <c r="M16" s="84">
        <f t="shared" si="1"/>
        <v>-7939</v>
      </c>
      <c r="N16" s="85">
        <f t="shared" si="2"/>
        <v>-0.0007991406042545807</v>
      </c>
      <c r="O16" s="18"/>
    </row>
    <row r="17" spans="1:15" ht="14.25" customHeight="1">
      <c r="A17" s="227"/>
      <c r="B17" s="212" t="s">
        <v>66</v>
      </c>
      <c r="C17" s="79" t="s">
        <v>43</v>
      </c>
      <c r="D17" s="80">
        <f>D18</f>
        <v>30000</v>
      </c>
      <c r="E17" s="80">
        <f>E18</f>
        <v>30000</v>
      </c>
      <c r="F17" s="80">
        <f t="shared" si="3"/>
        <v>0</v>
      </c>
      <c r="G17" s="81">
        <f t="shared" si="0"/>
        <v>0</v>
      </c>
      <c r="H17" s="212"/>
      <c r="I17" s="212"/>
      <c r="J17" s="79" t="s">
        <v>69</v>
      </c>
      <c r="K17" s="83">
        <v>1319972</v>
      </c>
      <c r="L17" s="83">
        <v>1319573</v>
      </c>
      <c r="M17" s="84">
        <f t="shared" si="1"/>
        <v>-399</v>
      </c>
      <c r="N17" s="85">
        <f>M17/K17</f>
        <v>-0.00030227913925446904</v>
      </c>
      <c r="O17" s="18"/>
    </row>
    <row r="18" spans="1:15" ht="14.25" customHeight="1">
      <c r="A18" s="227"/>
      <c r="B18" s="212"/>
      <c r="C18" s="79" t="s">
        <v>68</v>
      </c>
      <c r="D18" s="80">
        <v>30000</v>
      </c>
      <c r="E18" s="80">
        <v>30000</v>
      </c>
      <c r="F18" s="80">
        <f t="shared" si="3"/>
        <v>0</v>
      </c>
      <c r="G18" s="81">
        <f t="shared" si="0"/>
        <v>0</v>
      </c>
      <c r="H18" s="212"/>
      <c r="I18" s="212"/>
      <c r="J18" s="79" t="s">
        <v>71</v>
      </c>
      <c r="K18" s="83">
        <v>1800000</v>
      </c>
      <c r="L18" s="83">
        <v>1792460</v>
      </c>
      <c r="M18" s="84">
        <f t="shared" si="1"/>
        <v>-7540</v>
      </c>
      <c r="N18" s="85">
        <f>M18/K18</f>
        <v>-0.004188888888888889</v>
      </c>
      <c r="O18" s="18"/>
    </row>
    <row r="19" spans="1:15" ht="14.25" customHeight="1">
      <c r="A19" s="227" t="s">
        <v>70</v>
      </c>
      <c r="B19" s="212" t="s">
        <v>61</v>
      </c>
      <c r="C19" s="213"/>
      <c r="D19" s="80">
        <f>D20</f>
        <v>0</v>
      </c>
      <c r="E19" s="80">
        <f>E20</f>
        <v>0</v>
      </c>
      <c r="F19" s="80">
        <f t="shared" si="3"/>
        <v>0</v>
      </c>
      <c r="G19" s="81"/>
      <c r="H19" s="212"/>
      <c r="I19" s="212"/>
      <c r="J19" s="79" t="s">
        <v>72</v>
      </c>
      <c r="K19" s="83">
        <v>2438650</v>
      </c>
      <c r="L19" s="83">
        <v>2438650</v>
      </c>
      <c r="M19" s="84">
        <f t="shared" si="1"/>
        <v>0</v>
      </c>
      <c r="N19" s="85">
        <f>M19/L19</f>
        <v>0</v>
      </c>
      <c r="O19" s="18"/>
    </row>
    <row r="20" spans="1:15" ht="14.25" customHeight="1">
      <c r="A20" s="227"/>
      <c r="B20" s="212" t="s">
        <v>70</v>
      </c>
      <c r="C20" s="79" t="s">
        <v>43</v>
      </c>
      <c r="D20" s="80">
        <f>D22</f>
        <v>0</v>
      </c>
      <c r="E20" s="80">
        <f>E22</f>
        <v>0</v>
      </c>
      <c r="F20" s="80">
        <f t="shared" si="3"/>
        <v>0</v>
      </c>
      <c r="G20" s="81"/>
      <c r="H20" s="212"/>
      <c r="I20" s="212"/>
      <c r="J20" s="79" t="s">
        <v>74</v>
      </c>
      <c r="K20" s="83">
        <v>4318000</v>
      </c>
      <c r="L20" s="83">
        <v>4318000</v>
      </c>
      <c r="M20" s="84">
        <f t="shared" si="1"/>
        <v>0</v>
      </c>
      <c r="N20" s="85">
        <f aca="true" t="shared" si="4" ref="N20:N26">M20/K20</f>
        <v>0</v>
      </c>
      <c r="O20" s="18"/>
    </row>
    <row r="21" spans="1:15" ht="14.25" customHeight="1">
      <c r="A21" s="227"/>
      <c r="B21" s="212"/>
      <c r="C21" s="79"/>
      <c r="D21" s="80"/>
      <c r="E21" s="80"/>
      <c r="F21" s="80"/>
      <c r="G21" s="81"/>
      <c r="H21" s="212"/>
      <c r="I21" s="212"/>
      <c r="J21" s="79" t="s">
        <v>245</v>
      </c>
      <c r="K21" s="83">
        <v>57800</v>
      </c>
      <c r="L21" s="83">
        <v>57800</v>
      </c>
      <c r="M21" s="84">
        <f t="shared" si="1"/>
        <v>0</v>
      </c>
      <c r="N21" s="85">
        <f t="shared" si="4"/>
        <v>0</v>
      </c>
      <c r="O21" s="18"/>
    </row>
    <row r="22" spans="1:15" ht="14.25" customHeight="1">
      <c r="A22" s="227"/>
      <c r="B22" s="212"/>
      <c r="C22" s="79" t="s">
        <v>73</v>
      </c>
      <c r="D22" s="80">
        <v>0</v>
      </c>
      <c r="E22" s="80">
        <v>0</v>
      </c>
      <c r="F22" s="80">
        <f t="shared" si="3"/>
        <v>0</v>
      </c>
      <c r="G22" s="81"/>
      <c r="H22" s="229" t="s">
        <v>76</v>
      </c>
      <c r="I22" s="212" t="s">
        <v>41</v>
      </c>
      <c r="J22" s="212"/>
      <c r="K22" s="83">
        <f>K23</f>
        <v>64128108</v>
      </c>
      <c r="L22" s="83">
        <f>L23</f>
        <v>64128108</v>
      </c>
      <c r="M22" s="84">
        <f t="shared" si="1"/>
        <v>0</v>
      </c>
      <c r="N22" s="85">
        <f t="shared" si="4"/>
        <v>0</v>
      </c>
      <c r="O22" s="18"/>
    </row>
    <row r="23" spans="1:15" ht="14.25" customHeight="1">
      <c r="A23" s="227" t="s">
        <v>75</v>
      </c>
      <c r="B23" s="212" t="s">
        <v>61</v>
      </c>
      <c r="C23" s="213"/>
      <c r="D23" s="80">
        <f>D24</f>
        <v>282350</v>
      </c>
      <c r="E23" s="80">
        <f>E24</f>
        <v>282350</v>
      </c>
      <c r="F23" s="80">
        <f t="shared" si="3"/>
        <v>0</v>
      </c>
      <c r="G23" s="81">
        <f t="shared" si="0"/>
        <v>0</v>
      </c>
      <c r="H23" s="229"/>
      <c r="I23" s="212" t="s">
        <v>77</v>
      </c>
      <c r="J23" s="79" t="s">
        <v>43</v>
      </c>
      <c r="K23" s="83">
        <f>SUM(K24:K26)</f>
        <v>64128108</v>
      </c>
      <c r="L23" s="83">
        <f>SUM(L24:L26)</f>
        <v>64128108</v>
      </c>
      <c r="M23" s="84">
        <f t="shared" si="1"/>
        <v>0</v>
      </c>
      <c r="N23" s="85">
        <f>M23/K23</f>
        <v>0</v>
      </c>
      <c r="O23" s="18"/>
    </row>
    <row r="24" spans="1:15" ht="14.25" customHeight="1">
      <c r="A24" s="227"/>
      <c r="B24" s="212" t="s">
        <v>75</v>
      </c>
      <c r="C24" s="79" t="s">
        <v>43</v>
      </c>
      <c r="D24" s="80">
        <f>D25</f>
        <v>282350</v>
      </c>
      <c r="E24" s="80">
        <f>E25</f>
        <v>282350</v>
      </c>
      <c r="F24" s="80">
        <f t="shared" si="3"/>
        <v>0</v>
      </c>
      <c r="G24" s="81">
        <f t="shared" si="0"/>
        <v>0</v>
      </c>
      <c r="H24" s="229"/>
      <c r="I24" s="212"/>
      <c r="J24" s="79" t="s">
        <v>77</v>
      </c>
      <c r="K24" s="83">
        <v>62148630</v>
      </c>
      <c r="L24" s="83">
        <v>62148630</v>
      </c>
      <c r="M24" s="84">
        <f t="shared" si="1"/>
        <v>0</v>
      </c>
      <c r="N24" s="85"/>
      <c r="O24" s="18"/>
    </row>
    <row r="25" spans="1:15" ht="14.25" customHeight="1">
      <c r="A25" s="227"/>
      <c r="B25" s="212"/>
      <c r="C25" s="79" t="s">
        <v>75</v>
      </c>
      <c r="D25" s="80">
        <v>282350</v>
      </c>
      <c r="E25" s="80">
        <v>282350</v>
      </c>
      <c r="F25" s="80">
        <f t="shared" si="3"/>
        <v>0</v>
      </c>
      <c r="G25" s="81">
        <f t="shared" si="0"/>
        <v>0</v>
      </c>
      <c r="H25" s="229"/>
      <c r="I25" s="212"/>
      <c r="J25" s="79" t="s">
        <v>79</v>
      </c>
      <c r="K25" s="83">
        <v>1379478</v>
      </c>
      <c r="L25" s="83">
        <v>1379478</v>
      </c>
      <c r="M25" s="84">
        <f t="shared" si="1"/>
        <v>0</v>
      </c>
      <c r="N25" s="85">
        <f t="shared" si="4"/>
        <v>0</v>
      </c>
      <c r="O25" s="18"/>
    </row>
    <row r="26" spans="1:15" ht="14.25" customHeight="1">
      <c r="A26" s="225" t="s">
        <v>78</v>
      </c>
      <c r="B26" s="212" t="s">
        <v>61</v>
      </c>
      <c r="C26" s="212"/>
      <c r="D26" s="80">
        <f>D27</f>
        <v>55194</v>
      </c>
      <c r="E26" s="80">
        <f>E27</f>
        <v>60000</v>
      </c>
      <c r="F26" s="80">
        <f t="shared" si="3"/>
        <v>4806</v>
      </c>
      <c r="G26" s="81">
        <f t="shared" si="0"/>
        <v>0.0870746820306555</v>
      </c>
      <c r="H26" s="229"/>
      <c r="I26" s="212"/>
      <c r="J26" s="79" t="s">
        <v>80</v>
      </c>
      <c r="K26" s="83">
        <v>600000</v>
      </c>
      <c r="L26" s="83">
        <v>600000</v>
      </c>
      <c r="M26" s="84">
        <f t="shared" si="1"/>
        <v>0</v>
      </c>
      <c r="N26" s="85">
        <f t="shared" si="4"/>
        <v>0</v>
      </c>
      <c r="O26" s="18"/>
    </row>
    <row r="27" spans="1:15" ht="14.25" customHeight="1">
      <c r="A27" s="225"/>
      <c r="B27" s="228" t="s">
        <v>78</v>
      </c>
      <c r="C27" s="79" t="s">
        <v>43</v>
      </c>
      <c r="D27" s="80">
        <f>D28</f>
        <v>55194</v>
      </c>
      <c r="E27" s="80">
        <f>E28</f>
        <v>60000</v>
      </c>
      <c r="F27" s="80">
        <f>E27-D27</f>
        <v>4806</v>
      </c>
      <c r="G27" s="81">
        <f t="shared" si="0"/>
        <v>0.0870746820306555</v>
      </c>
      <c r="H27" s="212" t="s">
        <v>81</v>
      </c>
      <c r="I27" s="212" t="s">
        <v>41</v>
      </c>
      <c r="J27" s="212"/>
      <c r="K27" s="83">
        <f>K28</f>
        <v>11019720</v>
      </c>
      <c r="L27" s="83">
        <f>L28</f>
        <v>11019720</v>
      </c>
      <c r="M27" s="84">
        <f t="shared" si="1"/>
        <v>0</v>
      </c>
      <c r="N27" s="85">
        <f aca="true" t="shared" si="5" ref="N27:N41">M27/K27</f>
        <v>0</v>
      </c>
      <c r="O27" s="18"/>
    </row>
    <row r="28" spans="1:15" ht="14.25" customHeight="1">
      <c r="A28" s="225"/>
      <c r="B28" s="228"/>
      <c r="C28" s="79" t="s">
        <v>78</v>
      </c>
      <c r="D28" s="80">
        <v>55194</v>
      </c>
      <c r="E28" s="80">
        <v>60000</v>
      </c>
      <c r="F28" s="80">
        <f>E28-D28</f>
        <v>4806</v>
      </c>
      <c r="G28" s="81">
        <f t="shared" si="0"/>
        <v>0.0870746820306555</v>
      </c>
      <c r="H28" s="212"/>
      <c r="I28" s="212" t="s">
        <v>81</v>
      </c>
      <c r="J28" s="79" t="s">
        <v>43</v>
      </c>
      <c r="K28" s="83">
        <f>SUM(K29:K35)</f>
        <v>11019720</v>
      </c>
      <c r="L28" s="83">
        <f>SUM(L29:L35)</f>
        <v>11019720</v>
      </c>
      <c r="M28" s="84">
        <f t="shared" si="1"/>
        <v>0</v>
      </c>
      <c r="N28" s="85">
        <f t="shared" si="5"/>
        <v>0</v>
      </c>
      <c r="O28" s="18"/>
    </row>
    <row r="29" spans="1:15" ht="14.25" customHeight="1">
      <c r="A29" s="160"/>
      <c r="B29" s="129"/>
      <c r="C29" s="79"/>
      <c r="D29" s="80"/>
      <c r="E29" s="80"/>
      <c r="F29" s="80"/>
      <c r="G29" s="81"/>
      <c r="H29" s="212"/>
      <c r="I29" s="212"/>
      <c r="J29" s="79" t="s">
        <v>222</v>
      </c>
      <c r="K29" s="83"/>
      <c r="L29" s="83"/>
      <c r="M29" s="84"/>
      <c r="N29" s="85"/>
      <c r="O29" s="18"/>
    </row>
    <row r="30" spans="1:15" ht="14.25" customHeight="1">
      <c r="A30" s="130"/>
      <c r="B30" s="129"/>
      <c r="C30" s="79"/>
      <c r="D30" s="80"/>
      <c r="E30" s="80"/>
      <c r="F30" s="80"/>
      <c r="G30" s="81"/>
      <c r="H30" s="212"/>
      <c r="I30" s="212"/>
      <c r="J30" s="79" t="s">
        <v>136</v>
      </c>
      <c r="K30" s="83">
        <v>3600000</v>
      </c>
      <c r="L30" s="83">
        <v>3600000</v>
      </c>
      <c r="M30" s="84">
        <f t="shared" si="1"/>
        <v>0</v>
      </c>
      <c r="N30" s="85">
        <f t="shared" si="5"/>
        <v>0</v>
      </c>
      <c r="O30" s="18"/>
    </row>
    <row r="31" spans="1:15" ht="14.25" customHeight="1">
      <c r="A31" s="127"/>
      <c r="B31" s="79"/>
      <c r="C31" s="79"/>
      <c r="D31" s="131"/>
      <c r="E31" s="131"/>
      <c r="F31" s="131"/>
      <c r="G31" s="132"/>
      <c r="H31" s="212"/>
      <c r="I31" s="212"/>
      <c r="J31" s="79" t="s">
        <v>137</v>
      </c>
      <c r="K31" s="83">
        <v>5967020</v>
      </c>
      <c r="L31" s="83">
        <v>5967020</v>
      </c>
      <c r="M31" s="84">
        <f t="shared" si="1"/>
        <v>0</v>
      </c>
      <c r="N31" s="85">
        <f t="shared" si="5"/>
        <v>0</v>
      </c>
      <c r="O31" s="18"/>
    </row>
    <row r="32" spans="1:15" ht="14.25" customHeight="1">
      <c r="A32" s="127"/>
      <c r="B32" s="79"/>
      <c r="C32" s="79"/>
      <c r="D32" s="131"/>
      <c r="E32" s="131"/>
      <c r="F32" s="131"/>
      <c r="G32" s="132"/>
      <c r="H32" s="212"/>
      <c r="I32" s="212"/>
      <c r="J32" s="79" t="s">
        <v>138</v>
      </c>
      <c r="K32" s="83">
        <v>200000</v>
      </c>
      <c r="L32" s="83">
        <v>200000</v>
      </c>
      <c r="M32" s="84">
        <f t="shared" si="1"/>
        <v>0</v>
      </c>
      <c r="N32" s="85">
        <f t="shared" si="5"/>
        <v>0</v>
      </c>
      <c r="O32" s="18"/>
    </row>
    <row r="33" spans="1:15" ht="14.25" customHeight="1">
      <c r="A33" s="127"/>
      <c r="B33" s="79"/>
      <c r="C33" s="79"/>
      <c r="D33" s="131"/>
      <c r="E33" s="131"/>
      <c r="F33" s="131"/>
      <c r="G33" s="132"/>
      <c r="H33" s="212"/>
      <c r="I33" s="212"/>
      <c r="J33" s="79" t="s">
        <v>139</v>
      </c>
      <c r="K33" s="83">
        <v>444500</v>
      </c>
      <c r="L33" s="83">
        <v>444500</v>
      </c>
      <c r="M33" s="84">
        <f t="shared" si="1"/>
        <v>0</v>
      </c>
      <c r="N33" s="85">
        <f t="shared" si="5"/>
        <v>0</v>
      </c>
      <c r="O33" s="18"/>
    </row>
    <row r="34" spans="1:15" ht="14.25" customHeight="1">
      <c r="A34" s="127"/>
      <c r="B34" s="79"/>
      <c r="C34" s="79"/>
      <c r="D34" s="131"/>
      <c r="E34" s="131"/>
      <c r="F34" s="131"/>
      <c r="G34" s="132"/>
      <c r="H34" s="212"/>
      <c r="I34" s="212"/>
      <c r="J34" s="86" t="s">
        <v>140</v>
      </c>
      <c r="K34" s="83">
        <v>735200</v>
      </c>
      <c r="L34" s="83">
        <v>735200</v>
      </c>
      <c r="M34" s="84">
        <f t="shared" si="1"/>
        <v>0</v>
      </c>
      <c r="N34" s="85">
        <f t="shared" si="5"/>
        <v>0</v>
      </c>
      <c r="O34" s="18"/>
    </row>
    <row r="35" spans="1:15" ht="14.25" customHeight="1">
      <c r="A35" s="127"/>
      <c r="B35" s="79"/>
      <c r="C35" s="79"/>
      <c r="D35" s="131"/>
      <c r="E35" s="131"/>
      <c r="F35" s="131"/>
      <c r="G35" s="132"/>
      <c r="H35" s="212"/>
      <c r="I35" s="212"/>
      <c r="J35" s="79" t="s">
        <v>141</v>
      </c>
      <c r="K35" s="83">
        <v>73000</v>
      </c>
      <c r="L35" s="83">
        <v>73000</v>
      </c>
      <c r="M35" s="84">
        <f t="shared" si="1"/>
        <v>0</v>
      </c>
      <c r="N35" s="85">
        <f t="shared" si="5"/>
        <v>0</v>
      </c>
      <c r="O35" s="18"/>
    </row>
    <row r="36" spans="1:15" ht="14.25" customHeight="1">
      <c r="A36" s="127"/>
      <c r="B36" s="79"/>
      <c r="C36" s="79"/>
      <c r="D36" s="131"/>
      <c r="E36" s="131"/>
      <c r="F36" s="131"/>
      <c r="G36" s="132"/>
      <c r="H36" s="233" t="s">
        <v>215</v>
      </c>
      <c r="I36" s="212" t="s">
        <v>41</v>
      </c>
      <c r="J36" s="212"/>
      <c r="K36" s="83">
        <f>K37</f>
        <v>936536</v>
      </c>
      <c r="L36" s="83">
        <f>L37</f>
        <v>5166</v>
      </c>
      <c r="M36" s="84"/>
      <c r="N36" s="85">
        <f t="shared" si="5"/>
        <v>0</v>
      </c>
      <c r="O36" s="18"/>
    </row>
    <row r="37" spans="1:15" ht="14.25" customHeight="1">
      <c r="A37" s="127"/>
      <c r="B37" s="79"/>
      <c r="C37" s="79"/>
      <c r="D37" s="131"/>
      <c r="E37" s="131"/>
      <c r="F37" s="131"/>
      <c r="G37" s="132"/>
      <c r="H37" s="233"/>
      <c r="I37" s="212" t="s">
        <v>215</v>
      </c>
      <c r="J37" s="79" t="s">
        <v>43</v>
      </c>
      <c r="K37" s="83">
        <f>K38</f>
        <v>936536</v>
      </c>
      <c r="L37" s="83">
        <f>L38</f>
        <v>5166</v>
      </c>
      <c r="M37" s="84"/>
      <c r="N37" s="85">
        <f t="shared" si="5"/>
        <v>0</v>
      </c>
      <c r="O37" s="18"/>
    </row>
    <row r="38" spans="1:15" ht="14.25" customHeight="1">
      <c r="A38" s="127"/>
      <c r="B38" s="79"/>
      <c r="C38" s="79"/>
      <c r="D38" s="131"/>
      <c r="E38" s="131"/>
      <c r="F38" s="131"/>
      <c r="G38" s="132"/>
      <c r="H38" s="233"/>
      <c r="I38" s="212"/>
      <c r="J38" s="79" t="s">
        <v>216</v>
      </c>
      <c r="K38" s="83">
        <v>936536</v>
      </c>
      <c r="L38" s="83">
        <v>5166</v>
      </c>
      <c r="M38" s="84"/>
      <c r="N38" s="85">
        <f t="shared" si="5"/>
        <v>0</v>
      </c>
      <c r="O38" s="18"/>
    </row>
    <row r="39" spans="1:15" ht="14.25" customHeight="1">
      <c r="A39" s="127"/>
      <c r="B39" s="79"/>
      <c r="C39" s="79"/>
      <c r="D39" s="131"/>
      <c r="E39" s="131"/>
      <c r="F39" s="131"/>
      <c r="G39" s="132"/>
      <c r="H39" s="212" t="s">
        <v>85</v>
      </c>
      <c r="I39" s="212" t="s">
        <v>41</v>
      </c>
      <c r="J39" s="212"/>
      <c r="K39" s="83">
        <f>K40</f>
        <v>300838</v>
      </c>
      <c r="L39" s="83">
        <f>L40</f>
        <v>1244953</v>
      </c>
      <c r="M39" s="84">
        <f>L39-K39</f>
        <v>944115</v>
      </c>
      <c r="N39" s="85">
        <f t="shared" si="5"/>
        <v>3.1382837274546436</v>
      </c>
      <c r="O39" s="18"/>
    </row>
    <row r="40" spans="1:15" ht="14.25" customHeight="1">
      <c r="A40" s="133"/>
      <c r="B40" s="79"/>
      <c r="C40" s="79"/>
      <c r="D40" s="129"/>
      <c r="E40" s="129"/>
      <c r="F40" s="129"/>
      <c r="G40" s="79"/>
      <c r="H40" s="212"/>
      <c r="I40" s="212" t="s">
        <v>85</v>
      </c>
      <c r="J40" s="79" t="s">
        <v>43</v>
      </c>
      <c r="K40" s="83">
        <f>K41</f>
        <v>300838</v>
      </c>
      <c r="L40" s="83">
        <f>L41</f>
        <v>1244953</v>
      </c>
      <c r="M40" s="84">
        <f>L40-K40</f>
        <v>944115</v>
      </c>
      <c r="N40" s="85">
        <f t="shared" si="5"/>
        <v>3.1382837274546436</v>
      </c>
      <c r="O40" s="18"/>
    </row>
    <row r="41" spans="1:15" ht="14.25" customHeight="1" thickBot="1">
      <c r="A41" s="134"/>
      <c r="B41" s="135"/>
      <c r="C41" s="135"/>
      <c r="D41" s="136"/>
      <c r="E41" s="136"/>
      <c r="F41" s="136"/>
      <c r="G41" s="137"/>
      <c r="H41" s="230"/>
      <c r="I41" s="230"/>
      <c r="J41" s="206" t="s">
        <v>284</v>
      </c>
      <c r="K41" s="120">
        <v>300838</v>
      </c>
      <c r="L41" s="120">
        <v>1244953</v>
      </c>
      <c r="M41" s="121">
        <f>L41-K41</f>
        <v>944115</v>
      </c>
      <c r="N41" s="181">
        <f t="shared" si="5"/>
        <v>3.1382837274546436</v>
      </c>
      <c r="O41" s="18"/>
    </row>
    <row r="42" spans="1:14" ht="19.5" customHeight="1">
      <c r="A42" s="18"/>
      <c r="B42" s="24"/>
      <c r="C42" s="24"/>
      <c r="D42" s="19"/>
      <c r="E42" s="19"/>
      <c r="F42" s="19"/>
      <c r="G42" s="18"/>
      <c r="H42" s="24"/>
      <c r="I42" s="24"/>
      <c r="J42" s="24"/>
      <c r="K42" s="23"/>
      <c r="L42" s="23"/>
      <c r="M42" s="19"/>
      <c r="N42" s="18"/>
    </row>
    <row r="43" spans="1:14" ht="19.5" customHeight="1">
      <c r="A43" s="18"/>
      <c r="B43" s="24"/>
      <c r="C43" s="24"/>
      <c r="D43" s="19"/>
      <c r="E43" s="19"/>
      <c r="F43" s="19"/>
      <c r="G43" s="18"/>
      <c r="H43" s="24"/>
      <c r="I43" s="24"/>
      <c r="J43" s="24"/>
      <c r="K43" s="23"/>
      <c r="L43" s="23"/>
      <c r="M43" s="19"/>
      <c r="N43" s="18"/>
    </row>
    <row r="44" spans="1:14" ht="14.25">
      <c r="A44" s="18"/>
      <c r="B44" s="24"/>
      <c r="C44" s="24"/>
      <c r="D44" s="19"/>
      <c r="E44" s="19"/>
      <c r="F44" s="19"/>
      <c r="G44" s="18"/>
      <c r="H44" s="24"/>
      <c r="I44" s="24"/>
      <c r="J44" s="24"/>
      <c r="K44" s="23"/>
      <c r="L44" s="23"/>
      <c r="M44" s="19"/>
      <c r="N44" s="18"/>
    </row>
    <row r="45" spans="1:15" ht="14.25">
      <c r="A45" s="18"/>
      <c r="B45" s="24"/>
      <c r="C45" s="24"/>
      <c r="D45" s="19"/>
      <c r="E45" s="19"/>
      <c r="F45" s="19"/>
      <c r="G45" s="18"/>
      <c r="H45" s="24"/>
      <c r="I45" s="24"/>
      <c r="J45" s="24"/>
      <c r="K45" s="23"/>
      <c r="L45" s="23"/>
      <c r="M45" s="19"/>
      <c r="N45" s="18"/>
      <c r="O45" s="18"/>
    </row>
    <row r="46" spans="1:15" ht="14.25">
      <c r="A46" s="18"/>
      <c r="B46" s="24"/>
      <c r="C46" s="24"/>
      <c r="D46" s="19"/>
      <c r="E46" s="19"/>
      <c r="F46" s="19"/>
      <c r="G46" s="18"/>
      <c r="H46" s="24"/>
      <c r="I46" s="24"/>
      <c r="J46" s="24"/>
      <c r="K46" s="23"/>
      <c r="L46" s="23"/>
      <c r="M46" s="19"/>
      <c r="N46" s="18"/>
      <c r="O46" s="18"/>
    </row>
    <row r="47" spans="1:15" ht="14.25">
      <c r="A47" s="18"/>
      <c r="B47" s="24"/>
      <c r="C47" s="24"/>
      <c r="D47" s="19"/>
      <c r="E47" s="19"/>
      <c r="F47" s="19"/>
      <c r="G47" s="18"/>
      <c r="H47" s="24"/>
      <c r="I47" s="24"/>
      <c r="J47" s="24"/>
      <c r="K47" s="23"/>
      <c r="L47" s="23"/>
      <c r="M47" s="19"/>
      <c r="N47" s="18"/>
      <c r="O47" s="18"/>
    </row>
    <row r="48" spans="1:15" ht="14.25">
      <c r="A48" s="18"/>
      <c r="B48" s="24"/>
      <c r="C48" s="24"/>
      <c r="D48" s="19"/>
      <c r="E48" s="19"/>
      <c r="F48" s="19"/>
      <c r="G48" s="18"/>
      <c r="H48" s="24"/>
      <c r="I48" s="24"/>
      <c r="J48" s="24"/>
      <c r="K48" s="23"/>
      <c r="L48" s="23"/>
      <c r="M48" s="19"/>
      <c r="N48" s="18"/>
      <c r="O48" s="18"/>
    </row>
    <row r="49" spans="1:15" ht="14.25">
      <c r="A49" s="18"/>
      <c r="B49" s="24"/>
      <c r="C49" s="24"/>
      <c r="D49" s="19"/>
      <c r="E49" s="19"/>
      <c r="F49" s="19"/>
      <c r="G49" s="18"/>
      <c r="H49" s="24"/>
      <c r="I49" s="24"/>
      <c r="J49" s="24"/>
      <c r="K49" s="23"/>
      <c r="L49" s="23"/>
      <c r="M49" s="19"/>
      <c r="N49" s="18"/>
      <c r="O49" s="18"/>
    </row>
    <row r="50" spans="1:15" ht="14.25">
      <c r="A50" s="18"/>
      <c r="B50" s="24"/>
      <c r="C50" s="24"/>
      <c r="D50" s="19"/>
      <c r="E50" s="19"/>
      <c r="F50" s="19"/>
      <c r="G50" s="18"/>
      <c r="H50" s="24"/>
      <c r="I50" s="24"/>
      <c r="J50" s="24"/>
      <c r="K50" s="23"/>
      <c r="L50" s="23"/>
      <c r="M50" s="19"/>
      <c r="N50" s="18"/>
      <c r="O50" s="18"/>
    </row>
    <row r="51" spans="1:15" ht="14.25">
      <c r="A51" s="18"/>
      <c r="B51" s="24"/>
      <c r="C51" s="24"/>
      <c r="D51" s="19"/>
      <c r="E51" s="19"/>
      <c r="F51" s="19"/>
      <c r="G51" s="18"/>
      <c r="H51" s="24"/>
      <c r="I51" s="24"/>
      <c r="J51" s="24"/>
      <c r="K51" s="23"/>
      <c r="L51" s="23"/>
      <c r="M51" s="19"/>
      <c r="N51" s="18"/>
      <c r="O51" s="18"/>
    </row>
    <row r="52" spans="1:15" ht="14.25">
      <c r="A52" s="18"/>
      <c r="B52" s="24"/>
      <c r="C52" s="24"/>
      <c r="D52" s="19"/>
      <c r="E52" s="19"/>
      <c r="F52" s="19"/>
      <c r="G52" s="18"/>
      <c r="H52" s="24"/>
      <c r="I52" s="24"/>
      <c r="J52" s="24"/>
      <c r="K52" s="23"/>
      <c r="L52" s="23"/>
      <c r="M52" s="19"/>
      <c r="N52" s="18"/>
      <c r="O52" s="18"/>
    </row>
    <row r="53" spans="1:15" ht="14.25">
      <c r="A53" s="18"/>
      <c r="B53" s="24"/>
      <c r="C53" s="24"/>
      <c r="D53" s="19"/>
      <c r="E53" s="19"/>
      <c r="F53" s="19"/>
      <c r="G53" s="18"/>
      <c r="H53" s="24"/>
      <c r="I53" s="24"/>
      <c r="J53" s="24"/>
      <c r="K53" s="23"/>
      <c r="L53" s="23"/>
      <c r="M53" s="19"/>
      <c r="N53" s="18"/>
      <c r="O53" s="18"/>
    </row>
    <row r="54" spans="1:15" ht="14.25">
      <c r="A54" s="18"/>
      <c r="B54" s="24"/>
      <c r="C54" s="24"/>
      <c r="D54" s="19"/>
      <c r="E54" s="19"/>
      <c r="F54" s="19"/>
      <c r="G54" s="18"/>
      <c r="H54" s="24"/>
      <c r="I54" s="24"/>
      <c r="J54" s="24"/>
      <c r="K54" s="23"/>
      <c r="L54" s="23"/>
      <c r="M54" s="19"/>
      <c r="N54" s="18"/>
      <c r="O54" s="18"/>
    </row>
    <row r="55" spans="1:15" ht="14.25">
      <c r="A55" s="18"/>
      <c r="B55" s="24"/>
      <c r="C55" s="24"/>
      <c r="D55" s="19"/>
      <c r="E55" s="19"/>
      <c r="F55" s="19"/>
      <c r="G55" s="18"/>
      <c r="H55" s="24"/>
      <c r="I55" s="24"/>
      <c r="J55" s="24"/>
      <c r="K55" s="23"/>
      <c r="L55" s="23"/>
      <c r="M55" s="19"/>
      <c r="N55" s="18"/>
      <c r="O55" s="18"/>
    </row>
    <row r="56" spans="1:15" ht="14.25">
      <c r="A56" s="18"/>
      <c r="B56" s="24"/>
      <c r="C56" s="24"/>
      <c r="D56" s="19"/>
      <c r="E56" s="19"/>
      <c r="F56" s="19"/>
      <c r="G56" s="18"/>
      <c r="H56" s="24"/>
      <c r="I56" s="24"/>
      <c r="J56" s="24"/>
      <c r="K56" s="23"/>
      <c r="L56" s="23"/>
      <c r="M56" s="19"/>
      <c r="N56" s="18"/>
      <c r="O56" s="18"/>
    </row>
    <row r="57" spans="1:15" ht="14.25">
      <c r="A57" s="18"/>
      <c r="B57" s="24"/>
      <c r="C57" s="24"/>
      <c r="D57" s="19"/>
      <c r="E57" s="19"/>
      <c r="F57" s="19"/>
      <c r="G57" s="18"/>
      <c r="H57" s="24"/>
      <c r="I57" s="24"/>
      <c r="J57" s="24"/>
      <c r="K57" s="23"/>
      <c r="L57" s="23"/>
      <c r="M57" s="19"/>
      <c r="N57" s="18"/>
      <c r="O57" s="18"/>
    </row>
    <row r="58" spans="1:15" ht="14.25">
      <c r="A58" s="18"/>
      <c r="B58" s="24"/>
      <c r="C58" s="24"/>
      <c r="D58" s="19"/>
      <c r="E58" s="19"/>
      <c r="F58" s="19"/>
      <c r="G58" s="18"/>
      <c r="H58" s="24"/>
      <c r="I58" s="24"/>
      <c r="J58" s="24"/>
      <c r="K58" s="23"/>
      <c r="L58" s="23"/>
      <c r="M58" s="19"/>
      <c r="N58" s="18"/>
      <c r="O58" s="18"/>
    </row>
    <row r="59" spans="1:15" ht="14.25">
      <c r="A59" s="18"/>
      <c r="B59" s="24"/>
      <c r="C59" s="24"/>
      <c r="D59" s="19"/>
      <c r="E59" s="19"/>
      <c r="F59" s="19"/>
      <c r="G59" s="18"/>
      <c r="H59" s="24"/>
      <c r="I59" s="24"/>
      <c r="J59" s="24"/>
      <c r="K59" s="23"/>
      <c r="L59" s="23"/>
      <c r="M59" s="19"/>
      <c r="N59" s="18"/>
      <c r="O59" s="18"/>
    </row>
    <row r="60" spans="1:15" ht="14.25">
      <c r="A60" s="18"/>
      <c r="B60" s="24"/>
      <c r="C60" s="24"/>
      <c r="D60" s="19"/>
      <c r="E60" s="19"/>
      <c r="F60" s="19"/>
      <c r="G60" s="18"/>
      <c r="H60" s="24"/>
      <c r="I60" s="24"/>
      <c r="J60" s="24"/>
      <c r="K60" s="23"/>
      <c r="L60" s="23"/>
      <c r="M60" s="19"/>
      <c r="N60" s="18"/>
      <c r="O60" s="18"/>
    </row>
    <row r="61" spans="1:15" ht="14.25">
      <c r="A61" s="18"/>
      <c r="B61" s="24"/>
      <c r="C61" s="24"/>
      <c r="D61" s="19"/>
      <c r="E61" s="19"/>
      <c r="F61" s="19"/>
      <c r="G61" s="18"/>
      <c r="H61" s="24"/>
      <c r="I61" s="24"/>
      <c r="J61" s="24"/>
      <c r="K61" s="23"/>
      <c r="L61" s="23"/>
      <c r="M61" s="19"/>
      <c r="N61" s="18"/>
      <c r="O61" s="18"/>
    </row>
    <row r="62" spans="1:15" ht="14.25">
      <c r="A62" s="18"/>
      <c r="B62" s="24"/>
      <c r="C62" s="24"/>
      <c r="D62" s="19"/>
      <c r="E62" s="19"/>
      <c r="F62" s="19"/>
      <c r="G62" s="18"/>
      <c r="H62" s="24"/>
      <c r="I62" s="24"/>
      <c r="J62" s="24"/>
      <c r="K62" s="23"/>
      <c r="L62" s="23"/>
      <c r="M62" s="19"/>
      <c r="N62" s="18"/>
      <c r="O62" s="18"/>
    </row>
    <row r="63" spans="1:15" ht="14.25">
      <c r="A63" s="18"/>
      <c r="B63" s="24"/>
      <c r="C63" s="24"/>
      <c r="D63" s="19"/>
      <c r="E63" s="19"/>
      <c r="F63" s="19"/>
      <c r="G63" s="18"/>
      <c r="H63" s="24"/>
      <c r="I63" s="24"/>
      <c r="J63" s="24"/>
      <c r="K63" s="23"/>
      <c r="L63" s="23"/>
      <c r="M63" s="19"/>
      <c r="N63" s="18"/>
      <c r="O63" s="18"/>
    </row>
    <row r="64" spans="1:15" ht="14.25">
      <c r="A64" s="18"/>
      <c r="B64" s="24"/>
      <c r="C64" s="24"/>
      <c r="D64" s="19"/>
      <c r="E64" s="19"/>
      <c r="F64" s="19"/>
      <c r="G64" s="18"/>
      <c r="H64" s="24"/>
      <c r="I64" s="24"/>
      <c r="J64" s="24"/>
      <c r="K64" s="23"/>
      <c r="L64" s="23"/>
      <c r="M64" s="19"/>
      <c r="N64" s="18"/>
      <c r="O64" s="18"/>
    </row>
    <row r="65" spans="1:15" ht="14.25">
      <c r="A65" s="18"/>
      <c r="B65" s="24"/>
      <c r="C65" s="24"/>
      <c r="D65" s="19"/>
      <c r="E65" s="19"/>
      <c r="F65" s="19"/>
      <c r="G65" s="18"/>
      <c r="H65" s="24"/>
      <c r="I65" s="24"/>
      <c r="J65" s="24"/>
      <c r="K65" s="23"/>
      <c r="L65" s="23"/>
      <c r="M65" s="19"/>
      <c r="N65" s="18"/>
      <c r="O65" s="18"/>
    </row>
    <row r="66" spans="1:15" ht="14.25">
      <c r="A66" s="18"/>
      <c r="B66" s="24"/>
      <c r="C66" s="24"/>
      <c r="D66" s="19"/>
      <c r="E66" s="19"/>
      <c r="F66" s="19"/>
      <c r="G66" s="18"/>
      <c r="H66" s="24"/>
      <c r="I66" s="24"/>
      <c r="J66" s="24"/>
      <c r="K66" s="23"/>
      <c r="L66" s="23"/>
      <c r="M66" s="19"/>
      <c r="N66" s="18"/>
      <c r="O66" s="18"/>
    </row>
    <row r="67" spans="1:15" ht="14.25">
      <c r="A67" s="18"/>
      <c r="B67" s="24"/>
      <c r="C67" s="24"/>
      <c r="D67" s="19"/>
      <c r="E67" s="19"/>
      <c r="F67" s="19"/>
      <c r="G67" s="18"/>
      <c r="H67" s="24"/>
      <c r="I67" s="24"/>
      <c r="J67" s="24"/>
      <c r="K67" s="23"/>
      <c r="L67" s="23"/>
      <c r="M67" s="19"/>
      <c r="N67" s="18"/>
      <c r="O67" s="18"/>
    </row>
    <row r="68" spans="1:15" ht="14.25">
      <c r="A68" s="18"/>
      <c r="B68" s="24"/>
      <c r="C68" s="24"/>
      <c r="D68" s="19"/>
      <c r="E68" s="19"/>
      <c r="F68" s="19"/>
      <c r="G68" s="18"/>
      <c r="H68" s="24"/>
      <c r="I68" s="24"/>
      <c r="J68" s="24"/>
      <c r="K68" s="23"/>
      <c r="L68" s="23"/>
      <c r="M68" s="19"/>
      <c r="N68" s="18"/>
      <c r="O68" s="18"/>
    </row>
    <row r="69" spans="1:15" ht="14.25">
      <c r="A69" s="18"/>
      <c r="B69" s="24"/>
      <c r="C69" s="24"/>
      <c r="D69" s="19"/>
      <c r="E69" s="19"/>
      <c r="F69" s="19"/>
      <c r="G69" s="18"/>
      <c r="H69" s="24"/>
      <c r="I69" s="24"/>
      <c r="J69" s="24"/>
      <c r="K69" s="23"/>
      <c r="L69" s="23"/>
      <c r="M69" s="19"/>
      <c r="N69" s="18"/>
      <c r="O69" s="18"/>
    </row>
    <row r="70" spans="1:15" ht="14.25">
      <c r="A70" s="18"/>
      <c r="B70" s="24"/>
      <c r="C70" s="24"/>
      <c r="D70" s="19"/>
      <c r="E70" s="19"/>
      <c r="F70" s="19"/>
      <c r="G70" s="18"/>
      <c r="H70" s="24"/>
      <c r="I70" s="24"/>
      <c r="J70" s="24"/>
      <c r="K70" s="23"/>
      <c r="L70" s="23"/>
      <c r="M70" s="19"/>
      <c r="N70" s="18"/>
      <c r="O70" s="18"/>
    </row>
    <row r="71" spans="1:15" ht="14.25">
      <c r="A71" s="18"/>
      <c r="B71" s="24"/>
      <c r="C71" s="24"/>
      <c r="D71" s="19"/>
      <c r="E71" s="19"/>
      <c r="F71" s="19"/>
      <c r="G71" s="18"/>
      <c r="H71" s="24"/>
      <c r="I71" s="24"/>
      <c r="J71" s="24"/>
      <c r="K71" s="23"/>
      <c r="L71" s="23"/>
      <c r="M71" s="19"/>
      <c r="N71" s="18"/>
      <c r="O71" s="18"/>
    </row>
    <row r="72" spans="1:15" ht="14.25">
      <c r="A72" s="18"/>
      <c r="B72" s="24"/>
      <c r="C72" s="24"/>
      <c r="D72" s="19"/>
      <c r="E72" s="19"/>
      <c r="F72" s="19"/>
      <c r="G72" s="18"/>
      <c r="H72" s="24"/>
      <c r="I72" s="24"/>
      <c r="J72" s="24"/>
      <c r="K72" s="23"/>
      <c r="L72" s="23"/>
      <c r="M72" s="19"/>
      <c r="N72" s="18"/>
      <c r="O72" s="18"/>
    </row>
    <row r="73" spans="1:15" ht="14.25">
      <c r="A73" s="18"/>
      <c r="B73" s="24"/>
      <c r="C73" s="24"/>
      <c r="D73" s="19"/>
      <c r="E73" s="19"/>
      <c r="F73" s="19"/>
      <c r="G73" s="18"/>
      <c r="H73" s="24"/>
      <c r="I73" s="24"/>
      <c r="J73" s="24"/>
      <c r="K73" s="23"/>
      <c r="L73" s="23"/>
      <c r="M73" s="19"/>
      <c r="N73" s="18"/>
      <c r="O73" s="18"/>
    </row>
    <row r="74" spans="1:15" ht="14.25">
      <c r="A74" s="18"/>
      <c r="B74" s="24"/>
      <c r="C74" s="24"/>
      <c r="D74" s="19"/>
      <c r="E74" s="19"/>
      <c r="F74" s="19"/>
      <c r="G74" s="18"/>
      <c r="H74" s="24"/>
      <c r="I74" s="24"/>
      <c r="J74" s="24"/>
      <c r="K74" s="23"/>
      <c r="L74" s="23"/>
      <c r="M74" s="19"/>
      <c r="N74" s="18"/>
      <c r="O74" s="18"/>
    </row>
    <row r="75" spans="1:15" ht="14.25">
      <c r="A75" s="18"/>
      <c r="B75" s="24"/>
      <c r="C75" s="24"/>
      <c r="D75" s="19"/>
      <c r="E75" s="19"/>
      <c r="F75" s="19"/>
      <c r="G75" s="18"/>
      <c r="H75" s="24"/>
      <c r="I75" s="24"/>
      <c r="J75" s="24"/>
      <c r="K75" s="23"/>
      <c r="L75" s="23"/>
      <c r="M75" s="19"/>
      <c r="N75" s="18"/>
      <c r="O75" s="18"/>
    </row>
    <row r="76" spans="1:15" ht="14.25">
      <c r="A76" s="18"/>
      <c r="B76" s="24"/>
      <c r="C76" s="24"/>
      <c r="D76" s="19"/>
      <c r="E76" s="19"/>
      <c r="F76" s="19"/>
      <c r="G76" s="18"/>
      <c r="H76" s="24"/>
      <c r="I76" s="24"/>
      <c r="J76" s="24"/>
      <c r="K76" s="23"/>
      <c r="L76" s="23"/>
      <c r="M76" s="19"/>
      <c r="N76" s="18"/>
      <c r="O76" s="18"/>
    </row>
    <row r="77" spans="1:15" ht="14.25">
      <c r="A77" s="18"/>
      <c r="B77" s="24"/>
      <c r="C77" s="24"/>
      <c r="D77" s="19"/>
      <c r="E77" s="19"/>
      <c r="F77" s="19"/>
      <c r="G77" s="18"/>
      <c r="H77" s="24"/>
      <c r="I77" s="24"/>
      <c r="J77" s="24"/>
      <c r="K77" s="23"/>
      <c r="L77" s="23"/>
      <c r="M77" s="19"/>
      <c r="N77" s="18"/>
      <c r="O77" s="18"/>
    </row>
    <row r="78" spans="1:15" ht="14.25">
      <c r="A78" s="18"/>
      <c r="B78" s="24"/>
      <c r="C78" s="24"/>
      <c r="D78" s="19"/>
      <c r="E78" s="19"/>
      <c r="F78" s="19"/>
      <c r="G78" s="18"/>
      <c r="H78" s="24"/>
      <c r="I78" s="24"/>
      <c r="J78" s="24"/>
      <c r="K78" s="23"/>
      <c r="L78" s="23"/>
      <c r="M78" s="19"/>
      <c r="N78" s="18"/>
      <c r="O78" s="18"/>
    </row>
    <row r="79" spans="1:15" ht="14.25">
      <c r="A79" s="18"/>
      <c r="B79" s="24"/>
      <c r="C79" s="24"/>
      <c r="D79" s="19"/>
      <c r="E79" s="19"/>
      <c r="F79" s="19"/>
      <c r="G79" s="18"/>
      <c r="H79" s="24"/>
      <c r="I79" s="24"/>
      <c r="J79" s="24"/>
      <c r="K79" s="23"/>
      <c r="L79" s="23"/>
      <c r="M79" s="19"/>
      <c r="N79" s="18"/>
      <c r="O79" s="18"/>
    </row>
    <row r="80" spans="1:15" ht="14.25">
      <c r="A80" s="18"/>
      <c r="B80" s="24"/>
      <c r="C80" s="24"/>
      <c r="D80" s="19"/>
      <c r="E80" s="19"/>
      <c r="F80" s="19"/>
      <c r="G80" s="18"/>
      <c r="H80" s="24"/>
      <c r="I80" s="24"/>
      <c r="J80" s="24"/>
      <c r="K80" s="23"/>
      <c r="L80" s="23"/>
      <c r="M80" s="19"/>
      <c r="N80" s="18"/>
      <c r="O80" s="18"/>
    </row>
    <row r="81" spans="1:15" ht="14.25">
      <c r="A81" s="18"/>
      <c r="B81" s="24"/>
      <c r="C81" s="24"/>
      <c r="D81" s="19"/>
      <c r="E81" s="19"/>
      <c r="F81" s="19"/>
      <c r="G81" s="18"/>
      <c r="H81" s="24"/>
      <c r="I81" s="24"/>
      <c r="J81" s="24"/>
      <c r="K81" s="23"/>
      <c r="L81" s="23"/>
      <c r="M81" s="19"/>
      <c r="N81" s="18"/>
      <c r="O81" s="18"/>
    </row>
    <row r="82" spans="1:15" ht="14.25">
      <c r="A82" s="18"/>
      <c r="B82" s="24"/>
      <c r="C82" s="24"/>
      <c r="D82" s="19"/>
      <c r="E82" s="19"/>
      <c r="F82" s="19"/>
      <c r="G82" s="18"/>
      <c r="H82" s="24"/>
      <c r="I82" s="24"/>
      <c r="J82" s="24"/>
      <c r="K82" s="23"/>
      <c r="L82" s="23"/>
      <c r="M82" s="19"/>
      <c r="N82" s="18"/>
      <c r="O82" s="18"/>
    </row>
    <row r="83" spans="1:15" ht="14.25">
      <c r="A83" s="18"/>
      <c r="B83" s="24"/>
      <c r="C83" s="24"/>
      <c r="D83" s="19"/>
      <c r="E83" s="19"/>
      <c r="F83" s="19"/>
      <c r="G83" s="18"/>
      <c r="H83" s="24"/>
      <c r="I83" s="24"/>
      <c r="J83" s="24"/>
      <c r="K83" s="23"/>
      <c r="L83" s="23"/>
      <c r="M83" s="19"/>
      <c r="N83" s="18"/>
      <c r="O83" s="18"/>
    </row>
    <row r="84" spans="1:15" ht="14.25">
      <c r="A84" s="18"/>
      <c r="B84" s="24"/>
      <c r="C84" s="24"/>
      <c r="D84" s="19"/>
      <c r="E84" s="19"/>
      <c r="F84" s="19"/>
      <c r="G84" s="18"/>
      <c r="H84" s="24"/>
      <c r="I84" s="24"/>
      <c r="J84" s="24"/>
      <c r="K84" s="23"/>
      <c r="L84" s="23"/>
      <c r="M84" s="19"/>
      <c r="N84" s="18"/>
      <c r="O84" s="18"/>
    </row>
    <row r="85" spans="1:15" ht="14.25">
      <c r="A85" s="18"/>
      <c r="B85" s="24"/>
      <c r="C85" s="24"/>
      <c r="D85" s="19"/>
      <c r="E85" s="19"/>
      <c r="F85" s="19"/>
      <c r="G85" s="18"/>
      <c r="H85" s="24"/>
      <c r="I85" s="24"/>
      <c r="J85" s="24"/>
      <c r="K85" s="23"/>
      <c r="L85" s="23"/>
      <c r="M85" s="19"/>
      <c r="N85" s="18"/>
      <c r="O85" s="18"/>
    </row>
    <row r="86" spans="1:15" ht="14.25">
      <c r="A86" s="18"/>
      <c r="B86" s="24"/>
      <c r="C86" s="24"/>
      <c r="D86" s="19"/>
      <c r="E86" s="19"/>
      <c r="F86" s="19"/>
      <c r="G86" s="18"/>
      <c r="H86" s="24"/>
      <c r="I86" s="24"/>
      <c r="J86" s="24"/>
      <c r="K86" s="23"/>
      <c r="L86" s="23"/>
      <c r="M86" s="19"/>
      <c r="N86" s="18"/>
      <c r="O86" s="18"/>
    </row>
    <row r="87" spans="1:15" ht="14.25">
      <c r="A87" s="18"/>
      <c r="B87" s="24"/>
      <c r="C87" s="24"/>
      <c r="D87" s="19"/>
      <c r="E87" s="19"/>
      <c r="F87" s="19"/>
      <c r="G87" s="18"/>
      <c r="H87" s="24"/>
      <c r="I87" s="24"/>
      <c r="J87" s="24"/>
      <c r="K87" s="23"/>
      <c r="L87" s="23"/>
      <c r="M87" s="19"/>
      <c r="N87" s="18"/>
      <c r="O87" s="18"/>
    </row>
    <row r="88" spans="1:15" ht="14.25">
      <c r="A88" s="18"/>
      <c r="B88" s="24"/>
      <c r="C88" s="24"/>
      <c r="D88" s="19"/>
      <c r="E88" s="19"/>
      <c r="F88" s="19"/>
      <c r="G88" s="18"/>
      <c r="H88" s="24"/>
      <c r="I88" s="24"/>
      <c r="J88" s="24"/>
      <c r="K88" s="23"/>
      <c r="L88" s="23"/>
      <c r="M88" s="19"/>
      <c r="N88" s="18"/>
      <c r="O88" s="18"/>
    </row>
    <row r="89" spans="1:15" ht="14.25">
      <c r="A89" s="18"/>
      <c r="B89" s="24"/>
      <c r="C89" s="24"/>
      <c r="D89" s="19"/>
      <c r="E89" s="19"/>
      <c r="F89" s="19"/>
      <c r="G89" s="18"/>
      <c r="H89" s="24"/>
      <c r="I89" s="24"/>
      <c r="J89" s="24"/>
      <c r="K89" s="23"/>
      <c r="L89" s="23"/>
      <c r="M89" s="19"/>
      <c r="N89" s="18"/>
      <c r="O89" s="18"/>
    </row>
    <row r="90" spans="1:15" ht="14.25">
      <c r="A90" s="18"/>
      <c r="B90" s="24"/>
      <c r="C90" s="24"/>
      <c r="D90" s="19"/>
      <c r="E90" s="19"/>
      <c r="F90" s="19"/>
      <c r="G90" s="18"/>
      <c r="H90" s="24"/>
      <c r="I90" s="24"/>
      <c r="J90" s="24"/>
      <c r="K90" s="23"/>
      <c r="L90" s="23"/>
      <c r="M90" s="19"/>
      <c r="N90" s="18"/>
      <c r="O90" s="18"/>
    </row>
    <row r="91" spans="1:15" ht="14.25">
      <c r="A91" s="18"/>
      <c r="B91" s="24"/>
      <c r="C91" s="24"/>
      <c r="D91" s="19"/>
      <c r="E91" s="19"/>
      <c r="F91" s="19"/>
      <c r="G91" s="18"/>
      <c r="H91" s="24"/>
      <c r="I91" s="24"/>
      <c r="J91" s="24"/>
      <c r="K91" s="23"/>
      <c r="L91" s="23"/>
      <c r="M91" s="19"/>
      <c r="N91" s="18"/>
      <c r="O91" s="18"/>
    </row>
    <row r="92" spans="1:15" ht="14.25">
      <c r="A92" s="18"/>
      <c r="B92" s="24"/>
      <c r="C92" s="24"/>
      <c r="D92" s="19"/>
      <c r="E92" s="19"/>
      <c r="F92" s="19"/>
      <c r="G92" s="18"/>
      <c r="H92" s="24"/>
      <c r="I92" s="24"/>
      <c r="J92" s="24"/>
      <c r="K92" s="23"/>
      <c r="L92" s="23"/>
      <c r="M92" s="19"/>
      <c r="N92" s="18"/>
      <c r="O92" s="18"/>
    </row>
    <row r="93" spans="1:15" ht="14.25">
      <c r="A93" s="18"/>
      <c r="B93" s="24"/>
      <c r="C93" s="24"/>
      <c r="D93" s="19"/>
      <c r="E93" s="19"/>
      <c r="F93" s="19"/>
      <c r="G93" s="18"/>
      <c r="H93" s="24"/>
      <c r="I93" s="24"/>
      <c r="J93" s="24"/>
      <c r="K93" s="23"/>
      <c r="L93" s="23"/>
      <c r="M93" s="19"/>
      <c r="N93" s="18"/>
      <c r="O93" s="18"/>
    </row>
    <row r="94" spans="1:15" ht="14.25">
      <c r="A94" s="18"/>
      <c r="B94" s="24"/>
      <c r="C94" s="24"/>
      <c r="D94" s="19"/>
      <c r="E94" s="19"/>
      <c r="F94" s="19"/>
      <c r="G94" s="18"/>
      <c r="H94" s="24"/>
      <c r="I94" s="24"/>
      <c r="J94" s="24"/>
      <c r="K94" s="23"/>
      <c r="L94" s="23"/>
      <c r="M94" s="19"/>
      <c r="N94" s="18"/>
      <c r="O94" s="18"/>
    </row>
    <row r="95" spans="1:15" ht="14.25">
      <c r="A95" s="18"/>
      <c r="B95" s="24"/>
      <c r="C95" s="24"/>
      <c r="D95" s="19"/>
      <c r="E95" s="19"/>
      <c r="F95" s="19"/>
      <c r="G95" s="18"/>
      <c r="H95" s="24"/>
      <c r="I95" s="24"/>
      <c r="J95" s="24"/>
      <c r="K95" s="23"/>
      <c r="L95" s="23"/>
      <c r="M95" s="19"/>
      <c r="N95" s="18"/>
      <c r="O95" s="18"/>
    </row>
    <row r="96" spans="1:15" ht="14.25">
      <c r="A96" s="18"/>
      <c r="B96" s="24"/>
      <c r="C96" s="24"/>
      <c r="D96" s="19"/>
      <c r="E96" s="19"/>
      <c r="F96" s="19"/>
      <c r="G96" s="18"/>
      <c r="H96" s="24"/>
      <c r="I96" s="24"/>
      <c r="J96" s="24"/>
      <c r="K96" s="23"/>
      <c r="L96" s="23"/>
      <c r="M96" s="19"/>
      <c r="N96" s="18"/>
      <c r="O96" s="18"/>
    </row>
    <row r="97" spans="1:15" ht="14.25">
      <c r="A97" s="18"/>
      <c r="B97" s="24"/>
      <c r="C97" s="24"/>
      <c r="D97" s="19"/>
      <c r="E97" s="19"/>
      <c r="F97" s="19"/>
      <c r="G97" s="18"/>
      <c r="H97" s="24"/>
      <c r="I97" s="24"/>
      <c r="J97" s="24"/>
      <c r="K97" s="23"/>
      <c r="L97" s="23"/>
      <c r="M97" s="19"/>
      <c r="N97" s="18"/>
      <c r="O97" s="18"/>
    </row>
    <row r="98" spans="1:15" ht="14.25">
      <c r="A98" s="18"/>
      <c r="B98" s="24"/>
      <c r="C98" s="24"/>
      <c r="D98" s="19"/>
      <c r="E98" s="19"/>
      <c r="F98" s="19"/>
      <c r="G98" s="18"/>
      <c r="H98" s="24"/>
      <c r="I98" s="24"/>
      <c r="J98" s="24"/>
      <c r="K98" s="23"/>
      <c r="L98" s="23"/>
      <c r="M98" s="19"/>
      <c r="N98" s="18"/>
      <c r="O98" s="18"/>
    </row>
    <row r="99" spans="1:15" ht="14.25">
      <c r="A99" s="18"/>
      <c r="B99" s="24"/>
      <c r="C99" s="24"/>
      <c r="D99" s="19"/>
      <c r="E99" s="19"/>
      <c r="F99" s="19"/>
      <c r="G99" s="18"/>
      <c r="H99" s="24"/>
      <c r="I99" s="24"/>
      <c r="J99" s="24"/>
      <c r="K99" s="23"/>
      <c r="L99" s="23"/>
      <c r="M99" s="19"/>
      <c r="N99" s="18"/>
      <c r="O99" s="18"/>
    </row>
    <row r="100" spans="1:15" ht="14.25">
      <c r="A100" s="18"/>
      <c r="B100" s="24"/>
      <c r="C100" s="24"/>
      <c r="D100" s="19"/>
      <c r="E100" s="19"/>
      <c r="F100" s="19"/>
      <c r="G100" s="18"/>
      <c r="H100" s="24"/>
      <c r="I100" s="24"/>
      <c r="J100" s="24"/>
      <c r="K100" s="23"/>
      <c r="L100" s="23"/>
      <c r="M100" s="19"/>
      <c r="N100" s="18"/>
      <c r="O100" s="18"/>
    </row>
    <row r="101" spans="1:15" ht="14.25">
      <c r="A101" s="18"/>
      <c r="B101" s="24"/>
      <c r="C101" s="24"/>
      <c r="D101" s="19"/>
      <c r="E101" s="19"/>
      <c r="F101" s="19"/>
      <c r="G101" s="18"/>
      <c r="H101" s="24"/>
      <c r="I101" s="24"/>
      <c r="J101" s="24"/>
      <c r="K101" s="23"/>
      <c r="L101" s="23"/>
      <c r="M101" s="19"/>
      <c r="N101" s="18"/>
      <c r="O101" s="18"/>
    </row>
    <row r="102" spans="1:15" ht="14.25">
      <c r="A102" s="18"/>
      <c r="B102" s="24"/>
      <c r="C102" s="24"/>
      <c r="D102" s="19"/>
      <c r="E102" s="19"/>
      <c r="F102" s="19"/>
      <c r="G102" s="18"/>
      <c r="H102" s="24"/>
      <c r="I102" s="24"/>
      <c r="J102" s="24"/>
      <c r="K102" s="23"/>
      <c r="L102" s="23"/>
      <c r="M102" s="19"/>
      <c r="N102" s="18"/>
      <c r="O102" s="18"/>
    </row>
    <row r="103" spans="1:15" ht="14.25">
      <c r="A103" s="18"/>
      <c r="B103" s="24"/>
      <c r="C103" s="24"/>
      <c r="D103" s="19"/>
      <c r="E103" s="19"/>
      <c r="F103" s="19"/>
      <c r="G103" s="18"/>
      <c r="H103" s="24"/>
      <c r="I103" s="24"/>
      <c r="J103" s="24"/>
      <c r="K103" s="23"/>
      <c r="L103" s="23"/>
      <c r="M103" s="19"/>
      <c r="N103" s="18"/>
      <c r="O103" s="18"/>
    </row>
    <row r="104" spans="1:15" ht="14.25">
      <c r="A104" s="18"/>
      <c r="B104" s="24"/>
      <c r="C104" s="24"/>
      <c r="D104" s="19"/>
      <c r="E104" s="19"/>
      <c r="F104" s="19"/>
      <c r="G104" s="18"/>
      <c r="H104" s="24"/>
      <c r="I104" s="24"/>
      <c r="J104" s="24"/>
      <c r="K104" s="23"/>
      <c r="L104" s="23"/>
      <c r="M104" s="19"/>
      <c r="N104" s="18"/>
      <c r="O104" s="18"/>
    </row>
    <row r="105" spans="1:15" ht="14.25">
      <c r="A105" s="18"/>
      <c r="B105" s="24"/>
      <c r="C105" s="24"/>
      <c r="D105" s="19"/>
      <c r="E105" s="19"/>
      <c r="F105" s="19"/>
      <c r="G105" s="18"/>
      <c r="H105" s="24"/>
      <c r="I105" s="24"/>
      <c r="J105" s="24"/>
      <c r="K105" s="23"/>
      <c r="L105" s="23"/>
      <c r="M105" s="19"/>
      <c r="N105" s="18"/>
      <c r="O105" s="18"/>
    </row>
    <row r="106" spans="1:15" ht="14.25">
      <c r="A106" s="18"/>
      <c r="B106" s="24"/>
      <c r="C106" s="24"/>
      <c r="D106" s="19"/>
      <c r="E106" s="19"/>
      <c r="F106" s="19"/>
      <c r="G106" s="18"/>
      <c r="H106" s="24"/>
      <c r="I106" s="24"/>
      <c r="J106" s="24"/>
      <c r="K106" s="23"/>
      <c r="L106" s="23"/>
      <c r="M106" s="19"/>
      <c r="N106" s="18"/>
      <c r="O106" s="18"/>
    </row>
    <row r="107" spans="1:15" ht="14.25">
      <c r="A107" s="18"/>
      <c r="B107" s="24"/>
      <c r="C107" s="24"/>
      <c r="D107" s="19"/>
      <c r="E107" s="19"/>
      <c r="F107" s="19"/>
      <c r="G107" s="18"/>
      <c r="H107" s="24"/>
      <c r="I107" s="24"/>
      <c r="J107" s="24"/>
      <c r="K107" s="23"/>
      <c r="L107" s="23"/>
      <c r="M107" s="19"/>
      <c r="N107" s="18"/>
      <c r="O107" s="18"/>
    </row>
    <row r="108" spans="1:15" ht="14.25">
      <c r="A108" s="18"/>
      <c r="B108" s="24"/>
      <c r="C108" s="24"/>
      <c r="D108" s="19"/>
      <c r="E108" s="19"/>
      <c r="F108" s="19"/>
      <c r="G108" s="18"/>
      <c r="H108" s="24"/>
      <c r="I108" s="24"/>
      <c r="J108" s="24"/>
      <c r="K108" s="23"/>
      <c r="L108" s="23"/>
      <c r="M108" s="19"/>
      <c r="N108" s="18"/>
      <c r="O108" s="18"/>
    </row>
    <row r="109" spans="1:15" ht="14.25">
      <c r="A109" s="18"/>
      <c r="B109" s="24"/>
      <c r="C109" s="24"/>
      <c r="D109" s="19"/>
      <c r="E109" s="19"/>
      <c r="F109" s="19"/>
      <c r="G109" s="18"/>
      <c r="H109" s="24"/>
      <c r="I109" s="24"/>
      <c r="J109" s="24"/>
      <c r="K109" s="23"/>
      <c r="L109" s="23"/>
      <c r="M109" s="19"/>
      <c r="N109" s="18"/>
      <c r="O109" s="18"/>
    </row>
    <row r="110" spans="1:15" ht="14.25">
      <c r="A110" s="18"/>
      <c r="B110" s="24"/>
      <c r="C110" s="24"/>
      <c r="D110" s="19"/>
      <c r="E110" s="19"/>
      <c r="F110" s="19"/>
      <c r="G110" s="18"/>
      <c r="H110" s="24"/>
      <c r="I110" s="24"/>
      <c r="J110" s="24"/>
      <c r="K110" s="23"/>
      <c r="L110" s="23"/>
      <c r="M110" s="19"/>
      <c r="N110" s="18"/>
      <c r="O110" s="18"/>
    </row>
    <row r="111" spans="1:15" ht="14.25">
      <c r="A111" s="18"/>
      <c r="B111" s="24"/>
      <c r="C111" s="24"/>
      <c r="D111" s="19"/>
      <c r="E111" s="19"/>
      <c r="F111" s="19"/>
      <c r="G111" s="18"/>
      <c r="H111" s="24"/>
      <c r="I111" s="24"/>
      <c r="J111" s="24"/>
      <c r="K111" s="23"/>
      <c r="L111" s="23"/>
      <c r="M111" s="19"/>
      <c r="N111" s="18"/>
      <c r="O111" s="18"/>
    </row>
    <row r="112" spans="1:15" ht="14.25">
      <c r="A112" s="18"/>
      <c r="B112" s="24"/>
      <c r="C112" s="24"/>
      <c r="D112" s="19"/>
      <c r="E112" s="19"/>
      <c r="F112" s="19"/>
      <c r="G112" s="18"/>
      <c r="H112" s="24"/>
      <c r="I112" s="24"/>
      <c r="J112" s="24"/>
      <c r="K112" s="23"/>
      <c r="L112" s="23"/>
      <c r="M112" s="19"/>
      <c r="N112" s="18"/>
      <c r="O112" s="18"/>
    </row>
    <row r="113" spans="1:15" ht="14.25">
      <c r="A113" s="18"/>
      <c r="B113" s="24"/>
      <c r="C113" s="24"/>
      <c r="D113" s="19"/>
      <c r="E113" s="19"/>
      <c r="F113" s="19"/>
      <c r="G113" s="18"/>
      <c r="H113" s="24"/>
      <c r="I113" s="24"/>
      <c r="J113" s="24"/>
      <c r="K113" s="23"/>
      <c r="L113" s="23"/>
      <c r="M113" s="19"/>
      <c r="N113" s="18"/>
      <c r="O113" s="18"/>
    </row>
    <row r="114" spans="1:15" ht="14.25">
      <c r="A114" s="18"/>
      <c r="B114" s="24"/>
      <c r="C114" s="24"/>
      <c r="D114" s="19"/>
      <c r="E114" s="19"/>
      <c r="F114" s="19"/>
      <c r="G114" s="18"/>
      <c r="H114" s="24"/>
      <c r="I114" s="24"/>
      <c r="J114" s="24"/>
      <c r="K114" s="23"/>
      <c r="L114" s="23"/>
      <c r="M114" s="19"/>
      <c r="N114" s="18"/>
      <c r="O114" s="18"/>
    </row>
    <row r="115" spans="1:15" ht="14.25">
      <c r="A115" s="18"/>
      <c r="B115" s="24"/>
      <c r="C115" s="24"/>
      <c r="D115" s="19"/>
      <c r="E115" s="19"/>
      <c r="F115" s="19"/>
      <c r="G115" s="18"/>
      <c r="H115" s="24"/>
      <c r="I115" s="24"/>
      <c r="J115" s="24"/>
      <c r="K115" s="23"/>
      <c r="L115" s="23"/>
      <c r="M115" s="19"/>
      <c r="N115" s="18"/>
      <c r="O115" s="18"/>
    </row>
    <row r="116" spans="1:15" ht="14.25">
      <c r="A116" s="18"/>
      <c r="B116" s="24"/>
      <c r="C116" s="24"/>
      <c r="D116" s="19"/>
      <c r="E116" s="19"/>
      <c r="F116" s="19"/>
      <c r="G116" s="18"/>
      <c r="H116" s="24"/>
      <c r="I116" s="24"/>
      <c r="J116" s="24"/>
      <c r="K116" s="23"/>
      <c r="L116" s="23"/>
      <c r="M116" s="19"/>
      <c r="N116" s="18"/>
      <c r="O116" s="18"/>
    </row>
    <row r="117" spans="1:15" ht="14.25">
      <c r="A117" s="18"/>
      <c r="B117" s="24"/>
      <c r="C117" s="24"/>
      <c r="D117" s="19"/>
      <c r="E117" s="19"/>
      <c r="F117" s="19"/>
      <c r="G117" s="18"/>
      <c r="H117" s="24"/>
      <c r="I117" s="24"/>
      <c r="J117" s="24"/>
      <c r="K117" s="23"/>
      <c r="L117" s="23"/>
      <c r="M117" s="19"/>
      <c r="N117" s="18"/>
      <c r="O117" s="18"/>
    </row>
    <row r="118" spans="1:15" ht="14.25">
      <c r="A118" s="18"/>
      <c r="B118" s="24"/>
      <c r="C118" s="24"/>
      <c r="D118" s="19"/>
      <c r="E118" s="19"/>
      <c r="F118" s="19"/>
      <c r="G118" s="18"/>
      <c r="H118" s="24"/>
      <c r="I118" s="24"/>
      <c r="J118" s="24"/>
      <c r="K118" s="23"/>
      <c r="L118" s="23"/>
      <c r="M118" s="19"/>
      <c r="N118" s="18"/>
      <c r="O118" s="18"/>
    </row>
    <row r="119" spans="1:15" ht="14.25">
      <c r="A119" s="18"/>
      <c r="B119" s="24"/>
      <c r="C119" s="24"/>
      <c r="D119" s="19"/>
      <c r="E119" s="19"/>
      <c r="F119" s="19"/>
      <c r="G119" s="18"/>
      <c r="H119" s="24"/>
      <c r="I119" s="24"/>
      <c r="J119" s="24"/>
      <c r="K119" s="23"/>
      <c r="L119" s="23"/>
      <c r="M119" s="19"/>
      <c r="N119" s="18"/>
      <c r="O119" s="18"/>
    </row>
    <row r="120" spans="1:15" ht="14.25">
      <c r="A120" s="18"/>
      <c r="B120" s="24"/>
      <c r="C120" s="24"/>
      <c r="D120" s="19"/>
      <c r="E120" s="19"/>
      <c r="F120" s="19"/>
      <c r="G120" s="18"/>
      <c r="H120" s="24"/>
      <c r="I120" s="24"/>
      <c r="J120" s="24"/>
      <c r="K120" s="23"/>
      <c r="L120" s="23"/>
      <c r="M120" s="19"/>
      <c r="N120" s="18"/>
      <c r="O120" s="18"/>
    </row>
    <row r="121" spans="1:15" ht="14.25">
      <c r="A121" s="18"/>
      <c r="B121" s="24"/>
      <c r="C121" s="24"/>
      <c r="D121" s="19"/>
      <c r="E121" s="19"/>
      <c r="F121" s="19"/>
      <c r="G121" s="18"/>
      <c r="H121" s="24"/>
      <c r="I121" s="24"/>
      <c r="J121" s="24"/>
      <c r="K121" s="23"/>
      <c r="L121" s="23"/>
      <c r="M121" s="19"/>
      <c r="N121" s="18"/>
      <c r="O121" s="18"/>
    </row>
    <row r="122" spans="1:15" ht="14.25">
      <c r="A122" s="18"/>
      <c r="B122" s="24"/>
      <c r="C122" s="24"/>
      <c r="D122" s="19"/>
      <c r="E122" s="19"/>
      <c r="F122" s="19"/>
      <c r="G122" s="18"/>
      <c r="H122" s="24"/>
      <c r="I122" s="24"/>
      <c r="J122" s="24"/>
      <c r="K122" s="23"/>
      <c r="L122" s="23"/>
      <c r="M122" s="19"/>
      <c r="N122" s="18"/>
      <c r="O122" s="18"/>
    </row>
    <row r="123" spans="1:15" ht="14.25">
      <c r="A123" s="18"/>
      <c r="B123" s="24"/>
      <c r="C123" s="24"/>
      <c r="D123" s="19"/>
      <c r="E123" s="19"/>
      <c r="F123" s="19"/>
      <c r="G123" s="18"/>
      <c r="H123" s="24"/>
      <c r="I123" s="24"/>
      <c r="J123" s="24"/>
      <c r="K123" s="23"/>
      <c r="L123" s="23"/>
      <c r="M123" s="19"/>
      <c r="N123" s="18"/>
      <c r="O123" s="18"/>
    </row>
    <row r="124" spans="1:15" ht="14.25">
      <c r="A124" s="18"/>
      <c r="B124" s="24"/>
      <c r="C124" s="24"/>
      <c r="D124" s="19"/>
      <c r="E124" s="19"/>
      <c r="F124" s="19"/>
      <c r="G124" s="18"/>
      <c r="H124" s="24"/>
      <c r="I124" s="24"/>
      <c r="J124" s="24"/>
      <c r="K124" s="23"/>
      <c r="L124" s="23"/>
      <c r="M124" s="19"/>
      <c r="N124" s="18"/>
      <c r="O124" s="18"/>
    </row>
    <row r="125" spans="1:15" ht="14.25">
      <c r="A125" s="18"/>
      <c r="B125" s="24"/>
      <c r="C125" s="24"/>
      <c r="D125" s="19"/>
      <c r="E125" s="19"/>
      <c r="F125" s="19"/>
      <c r="G125" s="18"/>
      <c r="H125" s="24"/>
      <c r="I125" s="24"/>
      <c r="J125" s="24"/>
      <c r="K125" s="23"/>
      <c r="L125" s="23"/>
      <c r="M125" s="19"/>
      <c r="N125" s="18"/>
      <c r="O125" s="18"/>
    </row>
    <row r="126" spans="1:15" ht="14.25">
      <c r="A126" s="18"/>
      <c r="B126" s="24"/>
      <c r="C126" s="24"/>
      <c r="D126" s="19"/>
      <c r="E126" s="19"/>
      <c r="F126" s="19"/>
      <c r="G126" s="18"/>
      <c r="H126" s="24"/>
      <c r="I126" s="24"/>
      <c r="J126" s="24"/>
      <c r="K126" s="23"/>
      <c r="L126" s="23"/>
      <c r="M126" s="19"/>
      <c r="N126" s="18"/>
      <c r="O126" s="18"/>
    </row>
    <row r="127" spans="1:15" ht="14.25">
      <c r="A127" s="18"/>
      <c r="B127" s="24"/>
      <c r="C127" s="24"/>
      <c r="D127" s="19"/>
      <c r="E127" s="19"/>
      <c r="F127" s="19"/>
      <c r="G127" s="18"/>
      <c r="H127" s="24"/>
      <c r="I127" s="24"/>
      <c r="J127" s="24"/>
      <c r="K127" s="23"/>
      <c r="L127" s="23"/>
      <c r="M127" s="19"/>
      <c r="N127" s="18"/>
      <c r="O127" s="18"/>
    </row>
    <row r="128" spans="1:15" ht="14.25">
      <c r="A128" s="18"/>
      <c r="B128" s="24"/>
      <c r="C128" s="24"/>
      <c r="D128" s="19"/>
      <c r="E128" s="19"/>
      <c r="F128" s="19"/>
      <c r="G128" s="18"/>
      <c r="H128" s="24"/>
      <c r="I128" s="24"/>
      <c r="J128" s="24"/>
      <c r="K128" s="23"/>
      <c r="L128" s="23"/>
      <c r="M128" s="19"/>
      <c r="N128" s="18"/>
      <c r="O128" s="18"/>
    </row>
    <row r="129" spans="1:15" ht="14.25">
      <c r="A129" s="18"/>
      <c r="B129" s="24"/>
      <c r="C129" s="24"/>
      <c r="D129" s="19"/>
      <c r="E129" s="19"/>
      <c r="F129" s="19"/>
      <c r="G129" s="18"/>
      <c r="H129" s="24"/>
      <c r="I129" s="24"/>
      <c r="J129" s="24"/>
      <c r="K129" s="23"/>
      <c r="L129" s="23"/>
      <c r="M129" s="19"/>
      <c r="N129" s="18"/>
      <c r="O129" s="18"/>
    </row>
    <row r="130" spans="1:15" ht="14.25">
      <c r="A130" s="18"/>
      <c r="B130" s="24"/>
      <c r="C130" s="24"/>
      <c r="D130" s="19"/>
      <c r="E130" s="19"/>
      <c r="F130" s="19"/>
      <c r="G130" s="18"/>
      <c r="H130" s="24"/>
      <c r="I130" s="24"/>
      <c r="J130" s="24"/>
      <c r="K130" s="23"/>
      <c r="L130" s="23"/>
      <c r="M130" s="19"/>
      <c r="N130" s="18"/>
      <c r="O130" s="18"/>
    </row>
    <row r="131" spans="1:15" ht="14.25">
      <c r="A131" s="18"/>
      <c r="B131" s="24"/>
      <c r="C131" s="24"/>
      <c r="D131" s="19"/>
      <c r="E131" s="19"/>
      <c r="F131" s="19"/>
      <c r="G131" s="18"/>
      <c r="H131" s="24"/>
      <c r="I131" s="24"/>
      <c r="J131" s="24"/>
      <c r="K131" s="23"/>
      <c r="L131" s="23"/>
      <c r="M131" s="19"/>
      <c r="N131" s="18"/>
      <c r="O131" s="18"/>
    </row>
    <row r="132" spans="1:15" ht="14.25">
      <c r="A132" s="18"/>
      <c r="B132" s="24"/>
      <c r="C132" s="24"/>
      <c r="D132" s="19"/>
      <c r="E132" s="19"/>
      <c r="F132" s="19"/>
      <c r="G132" s="18"/>
      <c r="H132" s="24"/>
      <c r="I132" s="24"/>
      <c r="J132" s="24"/>
      <c r="K132" s="23"/>
      <c r="L132" s="23"/>
      <c r="M132" s="19"/>
      <c r="N132" s="18"/>
      <c r="O132" s="18"/>
    </row>
    <row r="133" spans="1:15" ht="14.25">
      <c r="A133" s="18"/>
      <c r="B133" s="24"/>
      <c r="C133" s="24"/>
      <c r="D133" s="19"/>
      <c r="E133" s="19"/>
      <c r="F133" s="19"/>
      <c r="G133" s="18"/>
      <c r="H133" s="24"/>
      <c r="I133" s="24"/>
      <c r="J133" s="24"/>
      <c r="K133" s="23"/>
      <c r="L133" s="23"/>
      <c r="M133" s="19"/>
      <c r="N133" s="18"/>
      <c r="O133" s="18"/>
    </row>
    <row r="134" spans="1:15" ht="14.25">
      <c r="A134" s="18"/>
      <c r="B134" s="24"/>
      <c r="C134" s="24"/>
      <c r="D134" s="19"/>
      <c r="E134" s="19"/>
      <c r="F134" s="19"/>
      <c r="G134" s="18"/>
      <c r="H134" s="24"/>
      <c r="I134" s="24"/>
      <c r="J134" s="24"/>
      <c r="K134" s="23"/>
      <c r="L134" s="23"/>
      <c r="M134" s="19"/>
      <c r="N134" s="18"/>
      <c r="O134" s="18"/>
    </row>
    <row r="135" spans="1:15" ht="14.25">
      <c r="A135" s="18"/>
      <c r="B135" s="24"/>
      <c r="C135" s="24"/>
      <c r="D135" s="19"/>
      <c r="E135" s="19"/>
      <c r="F135" s="19"/>
      <c r="G135" s="18"/>
      <c r="H135" s="24"/>
      <c r="I135" s="24"/>
      <c r="J135" s="24"/>
      <c r="K135" s="23"/>
      <c r="L135" s="23"/>
      <c r="M135" s="19"/>
      <c r="N135" s="18"/>
      <c r="O135" s="18"/>
    </row>
    <row r="136" spans="1:15" ht="14.25">
      <c r="A136" s="18"/>
      <c r="B136" s="24"/>
      <c r="C136" s="24"/>
      <c r="D136" s="19"/>
      <c r="E136" s="19"/>
      <c r="F136" s="19"/>
      <c r="G136" s="18"/>
      <c r="H136" s="24"/>
      <c r="I136" s="24"/>
      <c r="J136" s="24"/>
      <c r="K136" s="23"/>
      <c r="L136" s="23"/>
      <c r="M136" s="19"/>
      <c r="N136" s="18"/>
      <c r="O136" s="18"/>
    </row>
    <row r="137" spans="1:15" ht="14.25">
      <c r="A137" s="18"/>
      <c r="B137" s="24"/>
      <c r="C137" s="24"/>
      <c r="D137" s="19"/>
      <c r="E137" s="19"/>
      <c r="F137" s="19"/>
      <c r="G137" s="18"/>
      <c r="H137" s="24"/>
      <c r="I137" s="24"/>
      <c r="J137" s="24"/>
      <c r="K137" s="23"/>
      <c r="L137" s="23"/>
      <c r="M137" s="19"/>
      <c r="N137" s="18"/>
      <c r="O137" s="18"/>
    </row>
    <row r="138" spans="1:15" ht="14.25">
      <c r="A138" s="18"/>
      <c r="B138" s="24"/>
      <c r="C138" s="24"/>
      <c r="D138" s="19"/>
      <c r="E138" s="19"/>
      <c r="F138" s="19"/>
      <c r="G138" s="18"/>
      <c r="H138" s="24"/>
      <c r="I138" s="24"/>
      <c r="J138" s="24"/>
      <c r="K138" s="23"/>
      <c r="L138" s="23"/>
      <c r="M138" s="19"/>
      <c r="N138" s="18"/>
      <c r="O138" s="18"/>
    </row>
    <row r="139" spans="1:15" ht="14.25">
      <c r="A139" s="18"/>
      <c r="B139" s="24"/>
      <c r="C139" s="24"/>
      <c r="D139" s="19"/>
      <c r="E139" s="19"/>
      <c r="F139" s="19"/>
      <c r="G139" s="18"/>
      <c r="H139" s="24"/>
      <c r="I139" s="24"/>
      <c r="J139" s="24"/>
      <c r="K139" s="23"/>
      <c r="L139" s="23"/>
      <c r="M139" s="19"/>
      <c r="N139" s="18"/>
      <c r="O139" s="18"/>
    </row>
    <row r="140" spans="1:15" ht="14.25">
      <c r="A140" s="18"/>
      <c r="B140" s="24"/>
      <c r="C140" s="24"/>
      <c r="D140" s="19"/>
      <c r="E140" s="19"/>
      <c r="F140" s="19"/>
      <c r="G140" s="18"/>
      <c r="H140" s="24"/>
      <c r="I140" s="24"/>
      <c r="J140" s="24"/>
      <c r="K140" s="23"/>
      <c r="L140" s="23"/>
      <c r="M140" s="19"/>
      <c r="N140" s="18"/>
      <c r="O140" s="18"/>
    </row>
    <row r="141" spans="1:15" ht="14.25">
      <c r="A141" s="18"/>
      <c r="B141" s="24"/>
      <c r="C141" s="24"/>
      <c r="D141" s="19"/>
      <c r="E141" s="19"/>
      <c r="F141" s="19"/>
      <c r="G141" s="18"/>
      <c r="H141" s="24"/>
      <c r="I141" s="24"/>
      <c r="J141" s="24"/>
      <c r="K141" s="23"/>
      <c r="L141" s="23"/>
      <c r="M141" s="19"/>
      <c r="N141" s="18"/>
      <c r="O141" s="18"/>
    </row>
    <row r="142" spans="1:15" ht="14.25">
      <c r="A142" s="18"/>
      <c r="B142" s="24"/>
      <c r="C142" s="24"/>
      <c r="D142" s="19"/>
      <c r="E142" s="19"/>
      <c r="F142" s="19"/>
      <c r="G142" s="18"/>
      <c r="H142" s="24"/>
      <c r="I142" s="24"/>
      <c r="J142" s="24"/>
      <c r="K142" s="23"/>
      <c r="L142" s="23"/>
      <c r="M142" s="19"/>
      <c r="N142" s="18"/>
      <c r="O142" s="18"/>
    </row>
    <row r="143" spans="1:15" ht="14.25">
      <c r="A143" s="18"/>
      <c r="B143" s="24"/>
      <c r="C143" s="24"/>
      <c r="D143" s="19"/>
      <c r="E143" s="19"/>
      <c r="F143" s="19"/>
      <c r="G143" s="18"/>
      <c r="H143" s="24"/>
      <c r="I143" s="24"/>
      <c r="J143" s="24"/>
      <c r="K143" s="23"/>
      <c r="L143" s="23"/>
      <c r="M143" s="19"/>
      <c r="N143" s="18"/>
      <c r="O143" s="18"/>
    </row>
    <row r="144" spans="1:15" ht="14.25">
      <c r="A144" s="18"/>
      <c r="B144" s="24"/>
      <c r="C144" s="24"/>
      <c r="D144" s="19"/>
      <c r="E144" s="19"/>
      <c r="F144" s="19"/>
      <c r="G144" s="18"/>
      <c r="H144" s="24"/>
      <c r="I144" s="24"/>
      <c r="J144" s="24"/>
      <c r="K144" s="23"/>
      <c r="L144" s="23"/>
      <c r="M144" s="19"/>
      <c r="N144" s="18"/>
      <c r="O144" s="18"/>
    </row>
    <row r="145" spans="1:15" ht="14.25">
      <c r="A145" s="18"/>
      <c r="B145" s="24"/>
      <c r="C145" s="24"/>
      <c r="D145" s="19"/>
      <c r="E145" s="19"/>
      <c r="F145" s="19"/>
      <c r="G145" s="18"/>
      <c r="H145" s="24"/>
      <c r="I145" s="24"/>
      <c r="J145" s="24"/>
      <c r="K145" s="23"/>
      <c r="L145" s="23"/>
      <c r="M145" s="19"/>
      <c r="N145" s="18"/>
      <c r="O145" s="18"/>
    </row>
    <row r="146" spans="1:15" ht="14.25">
      <c r="A146" s="18"/>
      <c r="B146" s="24"/>
      <c r="C146" s="24"/>
      <c r="D146" s="19"/>
      <c r="E146" s="19"/>
      <c r="F146" s="19"/>
      <c r="G146" s="18"/>
      <c r="H146" s="24"/>
      <c r="I146" s="24"/>
      <c r="J146" s="24"/>
      <c r="K146" s="23"/>
      <c r="L146" s="23"/>
      <c r="M146" s="19"/>
      <c r="N146" s="18"/>
      <c r="O146" s="18"/>
    </row>
    <row r="147" spans="1:15" ht="14.25">
      <c r="A147" s="18"/>
      <c r="B147" s="24"/>
      <c r="C147" s="24"/>
      <c r="D147" s="19"/>
      <c r="E147" s="19"/>
      <c r="F147" s="19"/>
      <c r="G147" s="18"/>
      <c r="H147" s="24"/>
      <c r="I147" s="24"/>
      <c r="J147" s="24"/>
      <c r="K147" s="23"/>
      <c r="L147" s="23"/>
      <c r="M147" s="19"/>
      <c r="N147" s="18"/>
      <c r="O147" s="18"/>
    </row>
    <row r="148" spans="1:15" ht="14.25">
      <c r="A148" s="18"/>
      <c r="B148" s="24"/>
      <c r="C148" s="24"/>
      <c r="D148" s="19"/>
      <c r="E148" s="19"/>
      <c r="F148" s="19"/>
      <c r="G148" s="18"/>
      <c r="H148" s="24"/>
      <c r="I148" s="24"/>
      <c r="J148" s="24"/>
      <c r="K148" s="23"/>
      <c r="L148" s="23"/>
      <c r="M148" s="19"/>
      <c r="N148" s="18"/>
      <c r="O148" s="18"/>
    </row>
    <row r="149" spans="1:15" ht="14.25">
      <c r="A149" s="18"/>
      <c r="B149" s="24"/>
      <c r="C149" s="24"/>
      <c r="D149" s="19"/>
      <c r="E149" s="19"/>
      <c r="F149" s="19"/>
      <c r="G149" s="18"/>
      <c r="H149" s="24"/>
      <c r="I149" s="24"/>
      <c r="J149" s="24"/>
      <c r="K149" s="23"/>
      <c r="L149" s="23"/>
      <c r="M149" s="19"/>
      <c r="N149" s="18"/>
      <c r="O149" s="18"/>
    </row>
    <row r="150" spans="1:15" ht="14.25">
      <c r="A150" s="18"/>
      <c r="B150" s="24"/>
      <c r="C150" s="24"/>
      <c r="D150" s="19"/>
      <c r="E150" s="19"/>
      <c r="F150" s="19"/>
      <c r="G150" s="18"/>
      <c r="H150" s="24"/>
      <c r="I150" s="24"/>
      <c r="J150" s="24"/>
      <c r="K150" s="23"/>
      <c r="L150" s="23"/>
      <c r="M150" s="19"/>
      <c r="N150" s="18"/>
      <c r="O150" s="18"/>
    </row>
    <row r="151" spans="1:15" ht="14.25">
      <c r="A151" s="18"/>
      <c r="B151" s="24"/>
      <c r="C151" s="24"/>
      <c r="D151" s="19"/>
      <c r="E151" s="19"/>
      <c r="F151" s="19"/>
      <c r="G151" s="18"/>
      <c r="H151" s="24"/>
      <c r="I151" s="24"/>
      <c r="J151" s="24"/>
      <c r="K151" s="23"/>
      <c r="L151" s="23"/>
      <c r="M151" s="19"/>
      <c r="N151" s="18"/>
      <c r="O151" s="18"/>
    </row>
    <row r="152" spans="1:15" ht="14.25">
      <c r="A152" s="18"/>
      <c r="B152" s="24"/>
      <c r="C152" s="24"/>
      <c r="D152" s="19"/>
      <c r="E152" s="19"/>
      <c r="F152" s="19"/>
      <c r="G152" s="18"/>
      <c r="H152" s="24"/>
      <c r="I152" s="24"/>
      <c r="J152" s="24"/>
      <c r="K152" s="23"/>
      <c r="L152" s="23"/>
      <c r="M152" s="19"/>
      <c r="N152" s="18"/>
      <c r="O152" s="18"/>
    </row>
    <row r="153" spans="1:15" ht="14.25">
      <c r="A153" s="18"/>
      <c r="B153" s="24"/>
      <c r="C153" s="24"/>
      <c r="D153" s="19"/>
      <c r="E153" s="19"/>
      <c r="F153" s="19"/>
      <c r="G153" s="18"/>
      <c r="H153" s="24"/>
      <c r="I153" s="24"/>
      <c r="J153" s="24"/>
      <c r="K153" s="23"/>
      <c r="L153" s="23"/>
      <c r="M153" s="19"/>
      <c r="N153" s="18"/>
      <c r="O153" s="18"/>
    </row>
    <row r="154" spans="1:15" ht="14.25">
      <c r="A154" s="18"/>
      <c r="B154" s="24"/>
      <c r="C154" s="24"/>
      <c r="D154" s="19"/>
      <c r="E154" s="19"/>
      <c r="F154" s="19"/>
      <c r="G154" s="18"/>
      <c r="H154" s="24"/>
      <c r="I154" s="24"/>
      <c r="J154" s="24"/>
      <c r="K154" s="23"/>
      <c r="L154" s="23"/>
      <c r="M154" s="19"/>
      <c r="N154" s="18"/>
      <c r="O154" s="18"/>
    </row>
    <row r="155" spans="1:15" ht="14.25">
      <c r="A155" s="18"/>
      <c r="B155" s="24"/>
      <c r="C155" s="24"/>
      <c r="D155" s="19"/>
      <c r="E155" s="19"/>
      <c r="F155" s="19"/>
      <c r="G155" s="18"/>
      <c r="H155" s="24"/>
      <c r="I155" s="24"/>
      <c r="J155" s="24"/>
      <c r="K155" s="23"/>
      <c r="L155" s="23"/>
      <c r="M155" s="19"/>
      <c r="N155" s="18"/>
      <c r="O155" s="18"/>
    </row>
    <row r="156" spans="1:15" ht="14.25">
      <c r="A156" s="18"/>
      <c r="B156" s="24"/>
      <c r="C156" s="24"/>
      <c r="D156" s="19"/>
      <c r="E156" s="19"/>
      <c r="F156" s="19"/>
      <c r="G156" s="18"/>
      <c r="H156" s="24"/>
      <c r="I156" s="24"/>
      <c r="J156" s="24"/>
      <c r="K156" s="23"/>
      <c r="L156" s="23"/>
      <c r="M156" s="19"/>
      <c r="N156" s="18"/>
      <c r="O156" s="18"/>
    </row>
    <row r="157" spans="1:15" ht="14.25">
      <c r="A157" s="18"/>
      <c r="B157" s="24"/>
      <c r="C157" s="24"/>
      <c r="D157" s="19"/>
      <c r="E157" s="19"/>
      <c r="F157" s="19"/>
      <c r="G157" s="18"/>
      <c r="H157" s="24"/>
      <c r="I157" s="24"/>
      <c r="J157" s="24"/>
      <c r="K157" s="23"/>
      <c r="L157" s="23"/>
      <c r="M157" s="19"/>
      <c r="N157" s="18"/>
      <c r="O157" s="18"/>
    </row>
    <row r="158" spans="1:15" ht="14.25">
      <c r="A158" s="18"/>
      <c r="B158" s="24"/>
      <c r="C158" s="24"/>
      <c r="D158" s="19"/>
      <c r="E158" s="19"/>
      <c r="F158" s="19"/>
      <c r="G158" s="18"/>
      <c r="H158" s="24"/>
      <c r="I158" s="24"/>
      <c r="J158" s="24"/>
      <c r="K158" s="23"/>
      <c r="L158" s="23"/>
      <c r="M158" s="19"/>
      <c r="N158" s="18"/>
      <c r="O158" s="18"/>
    </row>
    <row r="159" spans="1:15" ht="14.25">
      <c r="A159" s="18"/>
      <c r="B159" s="24"/>
      <c r="C159" s="24"/>
      <c r="D159" s="19"/>
      <c r="E159" s="19"/>
      <c r="F159" s="19"/>
      <c r="G159" s="18"/>
      <c r="H159" s="24"/>
      <c r="I159" s="24"/>
      <c r="J159" s="24"/>
      <c r="K159" s="23"/>
      <c r="L159" s="23"/>
      <c r="M159" s="19"/>
      <c r="N159" s="18"/>
      <c r="O159" s="18"/>
    </row>
    <row r="160" spans="1:15" ht="14.25">
      <c r="A160" s="18"/>
      <c r="B160" s="24"/>
      <c r="C160" s="24"/>
      <c r="D160" s="19"/>
      <c r="E160" s="19"/>
      <c r="F160" s="19"/>
      <c r="G160" s="18"/>
      <c r="H160" s="24"/>
      <c r="I160" s="24"/>
      <c r="J160" s="24"/>
      <c r="K160" s="23"/>
      <c r="L160" s="23"/>
      <c r="M160" s="19"/>
      <c r="N160" s="18"/>
      <c r="O160" s="18"/>
    </row>
    <row r="161" spans="1:15" ht="14.25">
      <c r="A161" s="18"/>
      <c r="B161" s="24"/>
      <c r="C161" s="24"/>
      <c r="D161" s="19"/>
      <c r="E161" s="19"/>
      <c r="F161" s="19"/>
      <c r="G161" s="18"/>
      <c r="H161" s="24"/>
      <c r="I161" s="24"/>
      <c r="J161" s="24"/>
      <c r="K161" s="23"/>
      <c r="L161" s="23"/>
      <c r="M161" s="19"/>
      <c r="N161" s="18"/>
      <c r="O161" s="18"/>
    </row>
    <row r="162" spans="1:15" ht="14.25">
      <c r="A162" s="18"/>
      <c r="B162" s="24"/>
      <c r="C162" s="24"/>
      <c r="D162" s="19"/>
      <c r="E162" s="19"/>
      <c r="F162" s="19"/>
      <c r="G162" s="18"/>
      <c r="H162" s="24"/>
      <c r="I162" s="24"/>
      <c r="J162" s="24"/>
      <c r="K162" s="23"/>
      <c r="L162" s="23"/>
      <c r="M162" s="19"/>
      <c r="N162" s="18"/>
      <c r="O162" s="18"/>
    </row>
    <row r="163" spans="1:15" ht="14.25">
      <c r="A163" s="18"/>
      <c r="B163" s="24"/>
      <c r="C163" s="24"/>
      <c r="D163" s="19"/>
      <c r="E163" s="19"/>
      <c r="F163" s="19"/>
      <c r="G163" s="18"/>
      <c r="H163" s="24"/>
      <c r="I163" s="24"/>
      <c r="J163" s="24"/>
      <c r="K163" s="23"/>
      <c r="L163" s="23"/>
      <c r="M163" s="19"/>
      <c r="N163" s="18"/>
      <c r="O163" s="18"/>
    </row>
    <row r="164" spans="1:15" ht="14.25">
      <c r="A164" s="18"/>
      <c r="B164" s="24"/>
      <c r="C164" s="24"/>
      <c r="D164" s="19"/>
      <c r="E164" s="19"/>
      <c r="F164" s="19"/>
      <c r="G164" s="18"/>
      <c r="H164" s="24"/>
      <c r="I164" s="24"/>
      <c r="J164" s="24"/>
      <c r="K164" s="23"/>
      <c r="L164" s="23"/>
      <c r="M164" s="19"/>
      <c r="N164" s="18"/>
      <c r="O164" s="18"/>
    </row>
    <row r="165" spans="1:15" ht="14.25">
      <c r="A165" s="18"/>
      <c r="B165" s="24"/>
      <c r="C165" s="24"/>
      <c r="D165" s="19"/>
      <c r="E165" s="19"/>
      <c r="F165" s="19"/>
      <c r="G165" s="18"/>
      <c r="H165" s="24"/>
      <c r="I165" s="24"/>
      <c r="J165" s="24"/>
      <c r="K165" s="23"/>
      <c r="L165" s="23"/>
      <c r="M165" s="19"/>
      <c r="N165" s="18"/>
      <c r="O165" s="18"/>
    </row>
    <row r="166" spans="1:15" ht="14.25">
      <c r="A166" s="18"/>
      <c r="B166" s="24"/>
      <c r="C166" s="24"/>
      <c r="D166" s="19"/>
      <c r="E166" s="19"/>
      <c r="F166" s="19"/>
      <c r="G166" s="18"/>
      <c r="H166" s="24"/>
      <c r="I166" s="24"/>
      <c r="J166" s="24"/>
      <c r="K166" s="23"/>
      <c r="L166" s="23"/>
      <c r="M166" s="19"/>
      <c r="N166" s="18"/>
      <c r="O166" s="18"/>
    </row>
    <row r="167" spans="1:15" ht="14.25">
      <c r="A167" s="18"/>
      <c r="B167" s="24"/>
      <c r="C167" s="24"/>
      <c r="D167" s="19"/>
      <c r="E167" s="19"/>
      <c r="F167" s="19"/>
      <c r="G167" s="18"/>
      <c r="H167" s="24"/>
      <c r="I167" s="24"/>
      <c r="J167" s="24"/>
      <c r="K167" s="23"/>
      <c r="L167" s="23"/>
      <c r="M167" s="19"/>
      <c r="N167" s="18"/>
      <c r="O167" s="18"/>
    </row>
    <row r="168" spans="1:14" ht="14.25">
      <c r="A168" s="18"/>
      <c r="B168" s="24"/>
      <c r="C168" s="24"/>
      <c r="D168" s="19"/>
      <c r="E168" s="19"/>
      <c r="F168" s="19"/>
      <c r="G168" s="18"/>
      <c r="H168" s="24"/>
      <c r="I168" s="24"/>
      <c r="J168" s="24"/>
      <c r="K168" s="23"/>
      <c r="L168" s="23"/>
      <c r="M168" s="19"/>
      <c r="N168" s="18"/>
    </row>
    <row r="169" spans="1:14" ht="14.25">
      <c r="A169" s="18"/>
      <c r="B169" s="24"/>
      <c r="C169" s="24"/>
      <c r="D169" s="19"/>
      <c r="E169" s="19"/>
      <c r="F169" s="19"/>
      <c r="G169" s="18"/>
      <c r="H169" s="24"/>
      <c r="I169" s="24"/>
      <c r="J169" s="24"/>
      <c r="K169" s="23"/>
      <c r="L169" s="23"/>
      <c r="M169" s="19"/>
      <c r="N169" s="18"/>
    </row>
    <row r="170" spans="8:14" ht="14.25">
      <c r="H170" s="24"/>
      <c r="I170" s="24"/>
      <c r="J170" s="24"/>
      <c r="K170" s="23"/>
      <c r="L170" s="23"/>
      <c r="M170" s="19"/>
      <c r="N170" s="18"/>
    </row>
    <row r="171" spans="8:14" ht="14.25">
      <c r="H171" s="24"/>
      <c r="I171" s="24"/>
      <c r="J171" s="24"/>
      <c r="K171" s="23"/>
      <c r="L171" s="23"/>
      <c r="M171" s="19"/>
      <c r="N171" s="18"/>
    </row>
    <row r="172" spans="8:14" ht="14.25">
      <c r="H172" s="24"/>
      <c r="I172" s="24"/>
      <c r="J172" s="24"/>
      <c r="K172" s="23"/>
      <c r="L172" s="23"/>
      <c r="M172" s="19"/>
      <c r="N172" s="18"/>
    </row>
    <row r="173" spans="8:14" ht="14.25">
      <c r="H173" s="24"/>
      <c r="I173" s="24"/>
      <c r="J173" s="24"/>
      <c r="K173" s="23"/>
      <c r="L173" s="23"/>
      <c r="M173" s="19"/>
      <c r="N173" s="18"/>
    </row>
  </sheetData>
  <sheetProtection/>
  <mergeCells count="48">
    <mergeCell ref="M2:N2"/>
    <mergeCell ref="I14:I15"/>
    <mergeCell ref="H3:J3"/>
    <mergeCell ref="M3:N3"/>
    <mergeCell ref="H5:J5"/>
    <mergeCell ref="L3:L4"/>
    <mergeCell ref="I6:J6"/>
    <mergeCell ref="I39:J39"/>
    <mergeCell ref="H39:H41"/>
    <mergeCell ref="I40:I41"/>
    <mergeCell ref="K3:K4"/>
    <mergeCell ref="H36:H38"/>
    <mergeCell ref="I36:J36"/>
    <mergeCell ref="I37:I38"/>
    <mergeCell ref="I28:I35"/>
    <mergeCell ref="I27:J27"/>
    <mergeCell ref="I23:I26"/>
    <mergeCell ref="I22:J22"/>
    <mergeCell ref="B24:B25"/>
    <mergeCell ref="A19:A22"/>
    <mergeCell ref="A23:A25"/>
    <mergeCell ref="A26:A28"/>
    <mergeCell ref="B26:C26"/>
    <mergeCell ref="H27:H35"/>
    <mergeCell ref="D3:D4"/>
    <mergeCell ref="A6:A11"/>
    <mergeCell ref="A12:A15"/>
    <mergeCell ref="B27:B28"/>
    <mergeCell ref="B17:B18"/>
    <mergeCell ref="A16:A18"/>
    <mergeCell ref="H22:H26"/>
    <mergeCell ref="A5:C5"/>
    <mergeCell ref="I7:I13"/>
    <mergeCell ref="I16:I21"/>
    <mergeCell ref="H6:H21"/>
    <mergeCell ref="B20:B22"/>
    <mergeCell ref="B12:C12"/>
    <mergeCell ref="E3:E4"/>
    <mergeCell ref="B14:B15"/>
    <mergeCell ref="F3:G3"/>
    <mergeCell ref="B6:C6"/>
    <mergeCell ref="A3:C3"/>
    <mergeCell ref="B23:C23"/>
    <mergeCell ref="A1:G1"/>
    <mergeCell ref="A2:D2"/>
    <mergeCell ref="B16:C16"/>
    <mergeCell ref="B19:C19"/>
    <mergeCell ref="B7:B11"/>
  </mergeCells>
  <printOptions horizontalCentered="1" verticalCentered="1"/>
  <pageMargins left="0.1968503937007874" right="0.1968503937007874" top="0.5905511811023623" bottom="0.1968503937007874" header="0.3937007874015748" footer="0.3937007874015748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Normal="130" zoomScaleSheetLayoutView="100" zoomScalePageLayoutView="0" workbookViewId="0" topLeftCell="A1">
      <selection activeCell="G10" sqref="G10"/>
    </sheetView>
  </sheetViews>
  <sheetFormatPr defaultColWidth="8.88671875" defaultRowHeight="13.5"/>
  <cols>
    <col min="1" max="1" width="9.5546875" style="0" customWidth="1"/>
    <col min="2" max="2" width="11.88671875" style="0" customWidth="1"/>
    <col min="3" max="3" width="11.3359375" style="0" customWidth="1"/>
    <col min="4" max="4" width="9.99609375" style="0" customWidth="1"/>
    <col min="5" max="5" width="10.77734375" style="0" customWidth="1"/>
    <col min="6" max="6" width="9.77734375" style="0" customWidth="1"/>
    <col min="7" max="7" width="11.6640625" style="0" customWidth="1"/>
  </cols>
  <sheetData>
    <row r="1" spans="1:7" ht="19.5" customHeight="1">
      <c r="A1" s="256" t="s">
        <v>273</v>
      </c>
      <c r="B1" s="256"/>
      <c r="C1" s="256"/>
      <c r="D1" s="256"/>
      <c r="E1" s="256"/>
      <c r="F1" s="256"/>
      <c r="G1" s="256"/>
    </row>
    <row r="2" spans="1:7" ht="18" customHeight="1" thickBot="1">
      <c r="A2" s="257" t="s">
        <v>8</v>
      </c>
      <c r="B2" s="257"/>
      <c r="C2" s="257"/>
      <c r="D2" s="257"/>
      <c r="E2" s="257"/>
      <c r="F2" s="257"/>
      <c r="G2" s="257"/>
    </row>
    <row r="3" spans="1:7" ht="30" customHeight="1">
      <c r="A3" s="258" t="s">
        <v>32</v>
      </c>
      <c r="B3" s="260" t="s">
        <v>38</v>
      </c>
      <c r="C3" s="262" t="s">
        <v>33</v>
      </c>
      <c r="D3" s="262"/>
      <c r="E3" s="262" t="s">
        <v>34</v>
      </c>
      <c r="F3" s="262"/>
      <c r="G3" s="263" t="s">
        <v>35</v>
      </c>
    </row>
    <row r="4" spans="1:7" ht="30" customHeight="1" thickBot="1">
      <c r="A4" s="259"/>
      <c r="B4" s="261"/>
      <c r="C4" s="60" t="s">
        <v>19</v>
      </c>
      <c r="D4" s="60" t="s">
        <v>36</v>
      </c>
      <c r="E4" s="61" t="s">
        <v>37</v>
      </c>
      <c r="F4" s="60" t="s">
        <v>124</v>
      </c>
      <c r="G4" s="264"/>
    </row>
    <row r="5" spans="1:7" ht="30" customHeight="1" thickTop="1">
      <c r="A5" s="62" t="s">
        <v>219</v>
      </c>
      <c r="B5" s="63" t="s">
        <v>125</v>
      </c>
      <c r="C5" s="64">
        <v>12834</v>
      </c>
      <c r="D5" s="64"/>
      <c r="E5" s="64"/>
      <c r="F5" s="64"/>
      <c r="G5" s="65">
        <f>C5+D5-E5-F5</f>
        <v>12834</v>
      </c>
    </row>
    <row r="6" spans="1:7" ht="30" customHeight="1" thickBot="1">
      <c r="A6" s="254" t="s">
        <v>31</v>
      </c>
      <c r="B6" s="255"/>
      <c r="C6" s="67">
        <f>SUM(C5:C5)</f>
        <v>12834</v>
      </c>
      <c r="D6" s="67">
        <f>SUM(D5:D5)</f>
        <v>0</v>
      </c>
      <c r="E6" s="67">
        <f>SUM(E5:E5)</f>
        <v>0</v>
      </c>
      <c r="F6" s="67">
        <f>SUM(F5:F5)</f>
        <v>0</v>
      </c>
      <c r="G6" s="68">
        <f>C6+D6-E6-F6</f>
        <v>12834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</sheetData>
  <sheetProtection/>
  <mergeCells count="8">
    <mergeCell ref="A6:B6"/>
    <mergeCell ref="A1:G1"/>
    <mergeCell ref="A2:G2"/>
    <mergeCell ref="A3:A4"/>
    <mergeCell ref="B3:B4"/>
    <mergeCell ref="C3:D3"/>
    <mergeCell ref="E3:F3"/>
    <mergeCell ref="G3:G4"/>
  </mergeCells>
  <printOptions/>
  <pageMargins left="0.66" right="0.75" top="0.51" bottom="0.54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130" zoomScaleSheetLayoutView="100" zoomScalePageLayoutView="0" workbookViewId="0" topLeftCell="A1">
      <selection activeCell="E25" sqref="E25"/>
    </sheetView>
  </sheetViews>
  <sheetFormatPr defaultColWidth="8.88671875" defaultRowHeight="13.5"/>
  <cols>
    <col min="1" max="1" width="7.88671875" style="20" customWidth="1"/>
    <col min="2" max="2" width="6.6640625" style="20" customWidth="1"/>
    <col min="3" max="3" width="9.3359375" style="20" customWidth="1"/>
    <col min="4" max="5" width="5.99609375" style="20" customWidth="1"/>
    <col min="6" max="6" width="5.77734375" style="20" customWidth="1"/>
    <col min="7" max="7" width="3.4453125" style="20" customWidth="1"/>
    <col min="8" max="8" width="4.6640625" style="20" customWidth="1"/>
    <col min="9" max="9" width="4.5546875" style="20" customWidth="1"/>
    <col min="10" max="10" width="10.10546875" style="20" customWidth="1"/>
    <col min="11" max="11" width="9.10546875" style="20" customWidth="1"/>
    <col min="12" max="12" width="6.99609375" style="20" customWidth="1"/>
  </cols>
  <sheetData>
    <row r="1" spans="1:12" ht="13.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2.5" customHeight="1">
      <c r="A2" s="303" t="s">
        <v>135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22.5" customHeight="1">
      <c r="A3" s="304" t="s">
        <v>274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22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2.5" customHeight="1">
      <c r="A5" s="71" t="s">
        <v>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21" customFormat="1" ht="22.5" customHeight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 t="s">
        <v>8</v>
      </c>
    </row>
    <row r="7" spans="1:12" s="21" customFormat="1" ht="22.5" customHeight="1">
      <c r="A7" s="298" t="s">
        <v>9</v>
      </c>
      <c r="B7" s="306" t="s">
        <v>10</v>
      </c>
      <c r="C7" s="284" t="s">
        <v>11</v>
      </c>
      <c r="D7" s="284"/>
      <c r="E7" s="284"/>
      <c r="F7" s="284"/>
      <c r="G7" s="284"/>
      <c r="H7" s="284" t="s">
        <v>12</v>
      </c>
      <c r="I7" s="284"/>
      <c r="J7" s="309" t="s">
        <v>13</v>
      </c>
      <c r="K7" s="284" t="s">
        <v>14</v>
      </c>
      <c r="L7" s="287" t="s">
        <v>15</v>
      </c>
    </row>
    <row r="8" spans="1:12" s="21" customFormat="1" ht="22.5" customHeight="1">
      <c r="A8" s="305"/>
      <c r="B8" s="307"/>
      <c r="C8" s="107" t="s">
        <v>16</v>
      </c>
      <c r="D8" s="107" t="s">
        <v>17</v>
      </c>
      <c r="E8" s="117" t="s">
        <v>214</v>
      </c>
      <c r="F8" s="308" t="s">
        <v>18</v>
      </c>
      <c r="G8" s="312"/>
      <c r="H8" s="308"/>
      <c r="I8" s="308"/>
      <c r="J8" s="310"/>
      <c r="K8" s="308"/>
      <c r="L8" s="311"/>
    </row>
    <row r="9" spans="1:12" s="21" customFormat="1" ht="22.5" customHeight="1" thickBot="1">
      <c r="A9" s="108" t="s">
        <v>19</v>
      </c>
      <c r="B9" s="109">
        <f>퇴직금!G5</f>
        <v>12834</v>
      </c>
      <c r="C9" s="109">
        <f>퇴직금!E6</f>
        <v>0</v>
      </c>
      <c r="D9" s="109">
        <f>퇴직금!D6</f>
        <v>0</v>
      </c>
      <c r="E9" s="109">
        <f>퇴직금!F6</f>
        <v>0</v>
      </c>
      <c r="F9" s="297">
        <f>SUM(C9:D9)-E9</f>
        <v>0</v>
      </c>
      <c r="G9" s="297"/>
      <c r="H9" s="297">
        <f>B9+F9</f>
        <v>12834</v>
      </c>
      <c r="I9" s="297"/>
      <c r="J9" s="109">
        <f>퇴직금!E6</f>
        <v>0</v>
      </c>
      <c r="K9" s="109">
        <f>H9-J9</f>
        <v>12834</v>
      </c>
      <c r="L9" s="110"/>
    </row>
    <row r="10" spans="1:12" s="21" customFormat="1" ht="22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21" customFormat="1" ht="22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22.5" customHeight="1">
      <c r="A12" s="281" t="s">
        <v>275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s="21" customFormat="1" ht="22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 t="s">
        <v>8</v>
      </c>
    </row>
    <row r="14" spans="1:12" s="21" customFormat="1" ht="22.5" customHeight="1">
      <c r="A14" s="298" t="s">
        <v>20</v>
      </c>
      <c r="B14" s="284"/>
      <c r="C14" s="300" t="s">
        <v>126</v>
      </c>
      <c r="D14" s="301"/>
      <c r="E14" s="302"/>
      <c r="F14" s="284" t="s">
        <v>237</v>
      </c>
      <c r="G14" s="299"/>
      <c r="H14" s="299"/>
      <c r="I14" s="284" t="s">
        <v>21</v>
      </c>
      <c r="J14" s="284"/>
      <c r="K14" s="284" t="s">
        <v>15</v>
      </c>
      <c r="L14" s="287"/>
    </row>
    <row r="15" spans="1:12" s="21" customFormat="1" ht="22.5" customHeight="1">
      <c r="A15" s="288" t="s">
        <v>127</v>
      </c>
      <c r="B15" s="289"/>
      <c r="C15" s="291">
        <v>2366700</v>
      </c>
      <c r="D15" s="292"/>
      <c r="E15" s="293"/>
      <c r="F15" s="275">
        <v>2366700</v>
      </c>
      <c r="G15" s="275"/>
      <c r="H15" s="275"/>
      <c r="I15" s="275"/>
      <c r="J15" s="275"/>
      <c r="K15" s="275"/>
      <c r="L15" s="276"/>
    </row>
    <row r="16" spans="1:12" s="21" customFormat="1" ht="22.5" customHeight="1" thickBot="1">
      <c r="A16" s="290" t="s">
        <v>18</v>
      </c>
      <c r="B16" s="278"/>
      <c r="C16" s="294">
        <f>SUM(C15:D15)</f>
        <v>2366700</v>
      </c>
      <c r="D16" s="295"/>
      <c r="E16" s="296"/>
      <c r="F16" s="278">
        <f>SUM(F15)</f>
        <v>2366700</v>
      </c>
      <c r="G16" s="278"/>
      <c r="H16" s="278"/>
      <c r="I16" s="278">
        <f>SUM(I15:J15)</f>
        <v>0</v>
      </c>
      <c r="J16" s="278"/>
      <c r="K16" s="278"/>
      <c r="L16" s="280"/>
    </row>
    <row r="17" spans="1:12" ht="22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22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22.5" customHeight="1">
      <c r="A19" s="281" t="s">
        <v>276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</row>
    <row r="20" spans="1:12" s="21" customFormat="1" ht="22.5" customHeight="1" thickBo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 t="s">
        <v>8</v>
      </c>
    </row>
    <row r="21" spans="1:12" s="21" customFormat="1" ht="22.5" customHeight="1">
      <c r="A21" s="282" t="s">
        <v>24</v>
      </c>
      <c r="B21" s="283"/>
      <c r="C21" s="284" t="s">
        <v>25</v>
      </c>
      <c r="D21" s="285"/>
      <c r="E21" s="285"/>
      <c r="F21" s="285"/>
      <c r="G21" s="283" t="s">
        <v>26</v>
      </c>
      <c r="H21" s="286"/>
      <c r="I21" s="286"/>
      <c r="J21" s="284" t="s">
        <v>25</v>
      </c>
      <c r="K21" s="284"/>
      <c r="L21" s="287"/>
    </row>
    <row r="22" spans="1:12" s="21" customFormat="1" ht="22.5" customHeight="1" thickBot="1">
      <c r="A22" s="265" t="s">
        <v>127</v>
      </c>
      <c r="B22" s="266"/>
      <c r="C22" s="266">
        <f>C15</f>
        <v>2366700</v>
      </c>
      <c r="D22" s="277"/>
      <c r="E22" s="277"/>
      <c r="F22" s="277"/>
      <c r="G22" s="278" t="s">
        <v>22</v>
      </c>
      <c r="H22" s="279"/>
      <c r="I22" s="279"/>
      <c r="J22" s="278">
        <f>C22</f>
        <v>2366700</v>
      </c>
      <c r="K22" s="278"/>
      <c r="L22" s="280"/>
    </row>
    <row r="23" spans="1:12" ht="22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22.5" customHeight="1">
      <c r="A24" s="71" t="s">
        <v>277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s="21" customFormat="1" ht="22.5" customHeight="1" thickBo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 t="s">
        <v>8</v>
      </c>
    </row>
    <row r="26" spans="1:12" s="21" customFormat="1" ht="22.5" customHeight="1" thickBot="1">
      <c r="A26" s="111" t="s">
        <v>27</v>
      </c>
      <c r="B26" s="267" t="s">
        <v>28</v>
      </c>
      <c r="C26" s="267"/>
      <c r="D26" s="267" t="s">
        <v>128</v>
      </c>
      <c r="E26" s="267"/>
      <c r="F26" s="267"/>
      <c r="G26" s="268" t="s">
        <v>29</v>
      </c>
      <c r="H26" s="269"/>
      <c r="I26" s="269"/>
      <c r="J26" s="267" t="s">
        <v>30</v>
      </c>
      <c r="K26" s="267"/>
      <c r="L26" s="112" t="s">
        <v>15</v>
      </c>
    </row>
    <row r="27" spans="1:12" s="21" customFormat="1" ht="22.5" customHeight="1" thickTop="1">
      <c r="A27" s="113" t="s">
        <v>127</v>
      </c>
      <c r="B27" s="271">
        <v>0</v>
      </c>
      <c r="C27" s="271"/>
      <c r="D27" s="271">
        <v>0</v>
      </c>
      <c r="E27" s="271"/>
      <c r="F27" s="271"/>
      <c r="G27" s="270">
        <v>0</v>
      </c>
      <c r="H27" s="270"/>
      <c r="I27" s="270"/>
      <c r="J27" s="271">
        <v>0</v>
      </c>
      <c r="K27" s="271"/>
      <c r="L27" s="114"/>
    </row>
    <row r="28" spans="1:12" s="21" customFormat="1" ht="22.5" customHeight="1" thickBot="1">
      <c r="A28" s="115" t="s">
        <v>31</v>
      </c>
      <c r="B28" s="274" t="s">
        <v>23</v>
      </c>
      <c r="C28" s="274"/>
      <c r="D28" s="272" t="s">
        <v>23</v>
      </c>
      <c r="E28" s="272"/>
      <c r="F28" s="272"/>
      <c r="G28" s="274" t="s">
        <v>23</v>
      </c>
      <c r="H28" s="274"/>
      <c r="I28" s="274"/>
      <c r="J28" s="273">
        <f>SUM(J27:K27)</f>
        <v>0</v>
      </c>
      <c r="K28" s="273"/>
      <c r="L28" s="116"/>
    </row>
    <row r="29" spans="1:12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</sheetData>
  <sheetProtection/>
  <mergeCells count="49">
    <mergeCell ref="A2:L2"/>
    <mergeCell ref="A3:L3"/>
    <mergeCell ref="A7:A8"/>
    <mergeCell ref="B7:B8"/>
    <mergeCell ref="C7:G7"/>
    <mergeCell ref="H7:I8"/>
    <mergeCell ref="J7:J8"/>
    <mergeCell ref="K7:K8"/>
    <mergeCell ref="L7:L8"/>
    <mergeCell ref="F8:G8"/>
    <mergeCell ref="F9:G9"/>
    <mergeCell ref="H9:I9"/>
    <mergeCell ref="A12:L12"/>
    <mergeCell ref="A14:B14"/>
    <mergeCell ref="F14:H14"/>
    <mergeCell ref="I14:J14"/>
    <mergeCell ref="K14:L14"/>
    <mergeCell ref="C14:E14"/>
    <mergeCell ref="A15:B15"/>
    <mergeCell ref="F15:H15"/>
    <mergeCell ref="I15:J15"/>
    <mergeCell ref="F16:H16"/>
    <mergeCell ref="I16:J16"/>
    <mergeCell ref="A16:B16"/>
    <mergeCell ref="C15:E15"/>
    <mergeCell ref="C16:E16"/>
    <mergeCell ref="K15:L15"/>
    <mergeCell ref="C22:F22"/>
    <mergeCell ref="G22:I22"/>
    <mergeCell ref="J22:L22"/>
    <mergeCell ref="K16:L16"/>
    <mergeCell ref="A19:L19"/>
    <mergeCell ref="A21:B21"/>
    <mergeCell ref="C21:F21"/>
    <mergeCell ref="G21:I21"/>
    <mergeCell ref="J21:L21"/>
    <mergeCell ref="D28:F28"/>
    <mergeCell ref="J28:K28"/>
    <mergeCell ref="G28:I28"/>
    <mergeCell ref="B28:C28"/>
    <mergeCell ref="B27:C27"/>
    <mergeCell ref="D27:F27"/>
    <mergeCell ref="A22:B22"/>
    <mergeCell ref="B26:C26"/>
    <mergeCell ref="D26:F26"/>
    <mergeCell ref="G26:I26"/>
    <mergeCell ref="J26:K26"/>
    <mergeCell ref="G27:I27"/>
    <mergeCell ref="J27:K27"/>
  </mergeCells>
  <printOptions/>
  <pageMargins left="0.48" right="0.48" top="1.06" bottom="0.5905511811023623" header="0.3937007874015748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E6" sqref="E6"/>
    </sheetView>
  </sheetViews>
  <sheetFormatPr defaultColWidth="8.88671875" defaultRowHeight="13.5"/>
  <cols>
    <col min="1" max="1" width="78.77734375" style="3" customWidth="1"/>
    <col min="2" max="2" width="16.6640625" style="0" customWidth="1"/>
  </cols>
  <sheetData>
    <row r="1" ht="13.5">
      <c r="A1" s="73"/>
    </row>
    <row r="2" ht="13.5">
      <c r="A2" s="73"/>
    </row>
    <row r="3" s="5" customFormat="1" ht="39.75" customHeight="1">
      <c r="A3" s="9" t="s">
        <v>129</v>
      </c>
    </row>
    <row r="4" s="5" customFormat="1" ht="39.75" customHeight="1">
      <c r="A4" s="4"/>
    </row>
    <row r="5" s="5" customFormat="1" ht="39.75" customHeight="1">
      <c r="A5" s="4" t="s">
        <v>1</v>
      </c>
    </row>
    <row r="6" s="5" customFormat="1" ht="39.75" customHeight="1">
      <c r="A6" s="4" t="s">
        <v>278</v>
      </c>
    </row>
    <row r="7" s="5" customFormat="1" ht="39.75" customHeight="1">
      <c r="A7" s="4" t="s">
        <v>130</v>
      </c>
    </row>
    <row r="8" s="5" customFormat="1" ht="39.75" customHeight="1">
      <c r="A8" s="4" t="s">
        <v>131</v>
      </c>
    </row>
    <row r="9" s="5" customFormat="1" ht="39.75" customHeight="1">
      <c r="A9" s="4" t="s">
        <v>132</v>
      </c>
    </row>
    <row r="10" s="5" customFormat="1" ht="39.75" customHeight="1">
      <c r="A10" s="4" t="s">
        <v>133</v>
      </c>
    </row>
    <row r="11" s="5" customFormat="1" ht="39.75" customHeight="1">
      <c r="A11" s="4" t="s">
        <v>134</v>
      </c>
    </row>
    <row r="12" s="5" customFormat="1" ht="39.75" customHeight="1">
      <c r="A12" s="4"/>
    </row>
    <row r="13" s="5" customFormat="1" ht="39.75" customHeight="1">
      <c r="A13" s="6" t="s">
        <v>280</v>
      </c>
    </row>
    <row r="14" s="5" customFormat="1" ht="39.75" customHeight="1">
      <c r="A14" s="4"/>
    </row>
    <row r="15" s="8" customFormat="1" ht="39.75" customHeight="1">
      <c r="A15" s="7" t="s">
        <v>2</v>
      </c>
    </row>
    <row r="16" s="8" customFormat="1" ht="39.75" customHeight="1">
      <c r="A16" s="7" t="s">
        <v>279</v>
      </c>
    </row>
    <row r="17" s="8" customFormat="1" ht="39.75" customHeight="1">
      <c r="A17" s="7" t="s">
        <v>220</v>
      </c>
    </row>
    <row r="18" s="5" customFormat="1" ht="39.75" customHeight="1">
      <c r="A18" s="4"/>
    </row>
    <row r="19" s="5" customFormat="1" ht="30" customHeight="1">
      <c r="A19" s="4"/>
    </row>
    <row r="20" s="5" customFormat="1" ht="30" customHeight="1">
      <c r="A20" s="4"/>
    </row>
    <row r="21" s="5" customFormat="1" ht="30" customHeight="1">
      <c r="A21" s="4"/>
    </row>
    <row r="22" s="5" customFormat="1" ht="30" customHeight="1">
      <c r="A22" s="4"/>
    </row>
    <row r="23" s="5" customFormat="1" ht="30" customHeight="1">
      <c r="A23" s="4"/>
    </row>
    <row r="24" s="5" customFormat="1" ht="30" customHeight="1">
      <c r="A24" s="4"/>
    </row>
    <row r="25" s="5" customFormat="1" ht="30" customHeight="1">
      <c r="A25" s="4"/>
    </row>
    <row r="26" s="5" customFormat="1" ht="30" customHeight="1">
      <c r="A26" s="4"/>
    </row>
    <row r="27" s="5" customFormat="1" ht="30" customHeight="1">
      <c r="A27" s="4"/>
    </row>
    <row r="28" s="5" customFormat="1" ht="30" customHeight="1">
      <c r="A28" s="4"/>
    </row>
    <row r="29" s="5" customFormat="1" ht="30" customHeight="1">
      <c r="A29" s="4"/>
    </row>
  </sheetData>
  <sheetProtection/>
  <printOptions/>
  <pageMargins left="0.7480314960629921" right="0.7480314960629921" top="0.984251968503937" bottom="0.984251968503937" header="0.3937007874015748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D23" sqref="D23"/>
    </sheetView>
  </sheetViews>
  <sheetFormatPr defaultColWidth="8.88671875" defaultRowHeight="13.5"/>
  <cols>
    <col min="1" max="1" width="14.21484375" style="0" customWidth="1"/>
    <col min="2" max="3" width="11.3359375" style="0" customWidth="1"/>
    <col min="4" max="4" width="13.88671875" style="0" customWidth="1"/>
    <col min="5" max="5" width="13.3359375" style="0" customWidth="1"/>
    <col min="6" max="7" width="11.6640625" style="0" customWidth="1"/>
    <col min="8" max="8" width="12.77734375" style="0" customWidth="1"/>
    <col min="9" max="9" width="12.3359375" style="0" customWidth="1"/>
  </cols>
  <sheetData>
    <row r="1" spans="1:9" ht="25.5">
      <c r="A1" s="317" t="s">
        <v>142</v>
      </c>
      <c r="B1" s="317"/>
      <c r="C1" s="317"/>
      <c r="D1" s="317"/>
      <c r="E1" s="317"/>
      <c r="F1" s="317"/>
      <c r="G1" s="317"/>
      <c r="H1" s="317"/>
      <c r="I1" s="317"/>
    </row>
    <row r="2" spans="1:9" ht="13.5">
      <c r="A2" s="87"/>
      <c r="B2" s="87"/>
      <c r="C2" s="87"/>
      <c r="D2" s="88"/>
      <c r="E2" s="88"/>
      <c r="F2" s="88"/>
      <c r="G2" s="88"/>
      <c r="H2" s="88"/>
      <c r="I2" s="88"/>
    </row>
    <row r="3" spans="1:9" ht="14.25" thickBot="1">
      <c r="A3" s="318" t="s">
        <v>143</v>
      </c>
      <c r="B3" s="318"/>
      <c r="C3" s="87"/>
      <c r="D3" s="88"/>
      <c r="E3" s="88"/>
      <c r="F3" s="88"/>
      <c r="G3" s="88"/>
      <c r="H3" s="88"/>
      <c r="I3" s="89" t="s">
        <v>144</v>
      </c>
    </row>
    <row r="4" spans="1:9" ht="19.5" customHeight="1" thickBot="1">
      <c r="A4" s="90" t="s">
        <v>145</v>
      </c>
      <c r="B4" s="91" t="s">
        <v>146</v>
      </c>
      <c r="C4" s="91" t="s">
        <v>147</v>
      </c>
      <c r="D4" s="92" t="s">
        <v>148</v>
      </c>
      <c r="E4" s="92" t="s">
        <v>149</v>
      </c>
      <c r="F4" s="92" t="s">
        <v>150</v>
      </c>
      <c r="G4" s="92" t="s">
        <v>151</v>
      </c>
      <c r="H4" s="92" t="s">
        <v>152</v>
      </c>
      <c r="I4" s="93" t="s">
        <v>153</v>
      </c>
    </row>
    <row r="5" spans="1:9" ht="16.5" customHeight="1" thickTop="1">
      <c r="A5" s="319" t="s">
        <v>154</v>
      </c>
      <c r="B5" s="320" t="s">
        <v>155</v>
      </c>
      <c r="C5" s="320" t="s">
        <v>156</v>
      </c>
      <c r="D5" s="148" t="s">
        <v>157</v>
      </c>
      <c r="E5" s="149">
        <f>SUM(F5:I5)</f>
        <v>64614000</v>
      </c>
      <c r="F5" s="149"/>
      <c r="G5" s="149"/>
      <c r="H5" s="149">
        <v>64614000</v>
      </c>
      <c r="I5" s="150"/>
    </row>
    <row r="6" spans="1:9" ht="16.5" customHeight="1">
      <c r="A6" s="313"/>
      <c r="B6" s="314"/>
      <c r="C6" s="314"/>
      <c r="D6" s="94" t="s">
        <v>158</v>
      </c>
      <c r="E6" s="145">
        <f aca="true" t="shared" si="0" ref="E6:E46">SUM(F6:I6)</f>
        <v>64614000</v>
      </c>
      <c r="F6" s="145"/>
      <c r="G6" s="145"/>
      <c r="H6" s="145">
        <v>64614000</v>
      </c>
      <c r="I6" s="146"/>
    </row>
    <row r="7" spans="1:9" ht="16.5" customHeight="1">
      <c r="A7" s="313"/>
      <c r="B7" s="314"/>
      <c r="C7" s="314"/>
      <c r="D7" s="94" t="s">
        <v>159</v>
      </c>
      <c r="E7" s="145">
        <f t="shared" si="0"/>
        <v>64614000</v>
      </c>
      <c r="F7" s="145"/>
      <c r="G7" s="145"/>
      <c r="H7" s="145">
        <v>64614000</v>
      </c>
      <c r="I7" s="146"/>
    </row>
    <row r="8" spans="1:9" ht="16.5" customHeight="1">
      <c r="A8" s="313"/>
      <c r="B8" s="314" t="s">
        <v>47</v>
      </c>
      <c r="C8" s="314" t="s">
        <v>47</v>
      </c>
      <c r="D8" s="94" t="s">
        <v>157</v>
      </c>
      <c r="E8" s="145">
        <f t="shared" si="0"/>
        <v>54880000</v>
      </c>
      <c r="F8" s="145"/>
      <c r="G8" s="145"/>
      <c r="H8" s="145">
        <v>54880000</v>
      </c>
      <c r="I8" s="146"/>
    </row>
    <row r="9" spans="1:9" ht="16.5" customHeight="1">
      <c r="A9" s="313"/>
      <c r="B9" s="314"/>
      <c r="C9" s="314"/>
      <c r="D9" s="94" t="s">
        <v>158</v>
      </c>
      <c r="E9" s="145">
        <f t="shared" si="0"/>
        <v>54880000</v>
      </c>
      <c r="F9" s="145"/>
      <c r="G9" s="145"/>
      <c r="H9" s="145">
        <v>54880000</v>
      </c>
      <c r="I9" s="146"/>
    </row>
    <row r="10" spans="1:9" ht="16.5" customHeight="1">
      <c r="A10" s="313"/>
      <c r="B10" s="314"/>
      <c r="C10" s="314"/>
      <c r="D10" s="94" t="s">
        <v>159</v>
      </c>
      <c r="E10" s="145">
        <f t="shared" si="0"/>
        <v>54880000</v>
      </c>
      <c r="F10" s="145"/>
      <c r="G10" s="145"/>
      <c r="H10" s="145">
        <v>54880000</v>
      </c>
      <c r="I10" s="146"/>
    </row>
    <row r="11" spans="1:9" ht="16.5" customHeight="1">
      <c r="A11" s="313"/>
      <c r="B11" s="314" t="s">
        <v>160</v>
      </c>
      <c r="C11" s="314"/>
      <c r="D11" s="94" t="s">
        <v>157</v>
      </c>
      <c r="E11" s="145">
        <f>SUM(F11:I11)</f>
        <v>119494000</v>
      </c>
      <c r="F11" s="145"/>
      <c r="G11" s="145"/>
      <c r="H11" s="145">
        <f>H5+H8</f>
        <v>119494000</v>
      </c>
      <c r="I11" s="146"/>
    </row>
    <row r="12" spans="1:9" ht="16.5" customHeight="1">
      <c r="A12" s="313"/>
      <c r="B12" s="314"/>
      <c r="C12" s="314"/>
      <c r="D12" s="94" t="s">
        <v>158</v>
      </c>
      <c r="E12" s="145">
        <f t="shared" si="0"/>
        <v>119494000</v>
      </c>
      <c r="F12" s="145"/>
      <c r="G12" s="145"/>
      <c r="H12" s="145">
        <f>H6+H9</f>
        <v>119494000</v>
      </c>
      <c r="I12" s="146"/>
    </row>
    <row r="13" spans="1:9" ht="16.5" customHeight="1">
      <c r="A13" s="313"/>
      <c r="B13" s="314"/>
      <c r="C13" s="314"/>
      <c r="D13" s="94" t="s">
        <v>159</v>
      </c>
      <c r="E13" s="145">
        <f t="shared" si="0"/>
        <v>119494000</v>
      </c>
      <c r="F13" s="145"/>
      <c r="G13" s="145"/>
      <c r="H13" s="145">
        <f>H7+H10</f>
        <v>119494000</v>
      </c>
      <c r="I13" s="146"/>
    </row>
    <row r="14" spans="1:9" ht="16.5" customHeight="1">
      <c r="A14" s="313" t="s">
        <v>161</v>
      </c>
      <c r="B14" s="314"/>
      <c r="C14" s="314"/>
      <c r="D14" s="94" t="s">
        <v>157</v>
      </c>
      <c r="E14" s="145">
        <f t="shared" si="0"/>
        <v>119494000</v>
      </c>
      <c r="F14" s="145"/>
      <c r="G14" s="145"/>
      <c r="H14" s="145">
        <f>H11</f>
        <v>119494000</v>
      </c>
      <c r="I14" s="146"/>
    </row>
    <row r="15" spans="1:9" ht="16.5" customHeight="1">
      <c r="A15" s="313"/>
      <c r="B15" s="314"/>
      <c r="C15" s="314"/>
      <c r="D15" s="94" t="s">
        <v>158</v>
      </c>
      <c r="E15" s="145">
        <f t="shared" si="0"/>
        <v>119494000</v>
      </c>
      <c r="F15" s="145"/>
      <c r="G15" s="145"/>
      <c r="H15" s="145">
        <f>H12</f>
        <v>119494000</v>
      </c>
      <c r="I15" s="146"/>
    </row>
    <row r="16" spans="1:9" ht="16.5" customHeight="1">
      <c r="A16" s="313"/>
      <c r="B16" s="314"/>
      <c r="C16" s="314"/>
      <c r="D16" s="94" t="s">
        <v>159</v>
      </c>
      <c r="E16" s="145">
        <f t="shared" si="0"/>
        <v>119494000</v>
      </c>
      <c r="F16" s="145"/>
      <c r="G16" s="145"/>
      <c r="H16" s="145">
        <f>H13</f>
        <v>119494000</v>
      </c>
      <c r="I16" s="146"/>
    </row>
    <row r="17" spans="1:9" ht="16.5" customHeight="1">
      <c r="A17" s="313" t="s">
        <v>66</v>
      </c>
      <c r="B17" s="314" t="s">
        <v>66</v>
      </c>
      <c r="C17" s="314" t="s">
        <v>68</v>
      </c>
      <c r="D17" s="94" t="s">
        <v>157</v>
      </c>
      <c r="E17" s="145">
        <f t="shared" si="0"/>
        <v>30000</v>
      </c>
      <c r="F17" s="145"/>
      <c r="G17" s="145"/>
      <c r="H17" s="145"/>
      <c r="I17" s="146">
        <v>30000</v>
      </c>
    </row>
    <row r="18" spans="1:9" ht="16.5" customHeight="1">
      <c r="A18" s="313"/>
      <c r="B18" s="314"/>
      <c r="C18" s="314"/>
      <c r="D18" s="94" t="s">
        <v>158</v>
      </c>
      <c r="E18" s="145">
        <f t="shared" si="0"/>
        <v>30000</v>
      </c>
      <c r="F18" s="145"/>
      <c r="G18" s="145"/>
      <c r="H18" s="145"/>
      <c r="I18" s="146">
        <v>30000</v>
      </c>
    </row>
    <row r="19" spans="1:9" ht="16.5" customHeight="1">
      <c r="A19" s="313"/>
      <c r="B19" s="314"/>
      <c r="C19" s="314"/>
      <c r="D19" s="94" t="s">
        <v>159</v>
      </c>
      <c r="E19" s="145">
        <f t="shared" si="0"/>
        <v>30000</v>
      </c>
      <c r="F19" s="145"/>
      <c r="G19" s="145"/>
      <c r="H19" s="145"/>
      <c r="I19" s="146">
        <v>30000</v>
      </c>
    </row>
    <row r="20" spans="1:9" ht="16.5" customHeight="1">
      <c r="A20" s="313"/>
      <c r="B20" s="314" t="s">
        <v>160</v>
      </c>
      <c r="C20" s="314"/>
      <c r="D20" s="94" t="s">
        <v>157</v>
      </c>
      <c r="E20" s="145">
        <f>SUM(F20:I20)</f>
        <v>30000</v>
      </c>
      <c r="F20" s="145"/>
      <c r="G20" s="145"/>
      <c r="H20" s="145"/>
      <c r="I20" s="146">
        <f aca="true" t="shared" si="1" ref="I20:I25">I17</f>
        <v>30000</v>
      </c>
    </row>
    <row r="21" spans="1:9" ht="16.5" customHeight="1">
      <c r="A21" s="313"/>
      <c r="B21" s="314"/>
      <c r="C21" s="314"/>
      <c r="D21" s="94" t="s">
        <v>158</v>
      </c>
      <c r="E21" s="145">
        <f t="shared" si="0"/>
        <v>30000</v>
      </c>
      <c r="F21" s="145"/>
      <c r="G21" s="145"/>
      <c r="H21" s="145"/>
      <c r="I21" s="146">
        <f t="shared" si="1"/>
        <v>30000</v>
      </c>
    </row>
    <row r="22" spans="1:9" ht="16.5" customHeight="1">
      <c r="A22" s="313"/>
      <c r="B22" s="314"/>
      <c r="C22" s="314"/>
      <c r="D22" s="94" t="s">
        <v>159</v>
      </c>
      <c r="E22" s="145">
        <f t="shared" si="0"/>
        <v>30000</v>
      </c>
      <c r="F22" s="145"/>
      <c r="G22" s="145"/>
      <c r="H22" s="145"/>
      <c r="I22" s="146">
        <f t="shared" si="1"/>
        <v>30000</v>
      </c>
    </row>
    <row r="23" spans="1:9" ht="16.5" customHeight="1">
      <c r="A23" s="313" t="s">
        <v>161</v>
      </c>
      <c r="B23" s="314"/>
      <c r="C23" s="314"/>
      <c r="D23" s="94" t="s">
        <v>157</v>
      </c>
      <c r="E23" s="145">
        <f t="shared" si="0"/>
        <v>30000</v>
      </c>
      <c r="F23" s="145"/>
      <c r="G23" s="145"/>
      <c r="H23" s="145"/>
      <c r="I23" s="146">
        <f t="shared" si="1"/>
        <v>30000</v>
      </c>
    </row>
    <row r="24" spans="1:9" ht="16.5" customHeight="1">
      <c r="A24" s="313"/>
      <c r="B24" s="314"/>
      <c r="C24" s="314"/>
      <c r="D24" s="94" t="s">
        <v>158</v>
      </c>
      <c r="E24" s="145">
        <f t="shared" si="0"/>
        <v>30000</v>
      </c>
      <c r="F24" s="145"/>
      <c r="G24" s="145"/>
      <c r="H24" s="145"/>
      <c r="I24" s="146">
        <f t="shared" si="1"/>
        <v>30000</v>
      </c>
    </row>
    <row r="25" spans="1:9" ht="16.5" customHeight="1">
      <c r="A25" s="313"/>
      <c r="B25" s="314"/>
      <c r="C25" s="314"/>
      <c r="D25" s="94" t="s">
        <v>159</v>
      </c>
      <c r="E25" s="145">
        <f t="shared" si="0"/>
        <v>30000</v>
      </c>
      <c r="F25" s="145"/>
      <c r="G25" s="145"/>
      <c r="H25" s="145"/>
      <c r="I25" s="146">
        <f t="shared" si="1"/>
        <v>30000</v>
      </c>
    </row>
    <row r="26" spans="1:9" ht="16.5" customHeight="1">
      <c r="A26" s="313" t="s">
        <v>162</v>
      </c>
      <c r="B26" s="314" t="s">
        <v>162</v>
      </c>
      <c r="C26" s="314" t="s">
        <v>162</v>
      </c>
      <c r="D26" s="94" t="s">
        <v>157</v>
      </c>
      <c r="E26" s="145">
        <f t="shared" si="0"/>
        <v>282350</v>
      </c>
      <c r="F26" s="145"/>
      <c r="G26" s="145"/>
      <c r="H26" s="145"/>
      <c r="I26" s="146">
        <v>282350</v>
      </c>
    </row>
    <row r="27" spans="1:9" ht="16.5" customHeight="1">
      <c r="A27" s="313"/>
      <c r="B27" s="314"/>
      <c r="C27" s="314"/>
      <c r="D27" s="94" t="s">
        <v>158</v>
      </c>
      <c r="E27" s="145">
        <f t="shared" si="0"/>
        <v>282350</v>
      </c>
      <c r="F27" s="145"/>
      <c r="G27" s="145"/>
      <c r="H27" s="145"/>
      <c r="I27" s="146">
        <v>282350</v>
      </c>
    </row>
    <row r="28" spans="1:9" ht="16.5" customHeight="1" thickBot="1">
      <c r="A28" s="315"/>
      <c r="B28" s="316"/>
      <c r="C28" s="316"/>
      <c r="D28" s="95" t="s">
        <v>159</v>
      </c>
      <c r="E28" s="147">
        <f t="shared" si="0"/>
        <v>282350</v>
      </c>
      <c r="F28" s="147"/>
      <c r="G28" s="147"/>
      <c r="H28" s="147"/>
      <c r="I28" s="151">
        <v>282350</v>
      </c>
    </row>
    <row r="29" spans="1:9" ht="16.5" customHeight="1">
      <c r="A29" s="321" t="s">
        <v>75</v>
      </c>
      <c r="B29" s="322" t="s">
        <v>160</v>
      </c>
      <c r="C29" s="322"/>
      <c r="D29" s="152" t="s">
        <v>157</v>
      </c>
      <c r="E29" s="153">
        <f t="shared" si="0"/>
        <v>282350</v>
      </c>
      <c r="F29" s="153"/>
      <c r="G29" s="153"/>
      <c r="H29" s="153"/>
      <c r="I29" s="154">
        <f aca="true" t="shared" si="2" ref="I29:I34">I26</f>
        <v>282350</v>
      </c>
    </row>
    <row r="30" spans="1:9" ht="16.5" customHeight="1">
      <c r="A30" s="313"/>
      <c r="B30" s="314"/>
      <c r="C30" s="314"/>
      <c r="D30" s="94" t="s">
        <v>158</v>
      </c>
      <c r="E30" s="145">
        <f t="shared" si="0"/>
        <v>282350</v>
      </c>
      <c r="F30" s="145"/>
      <c r="G30" s="145"/>
      <c r="H30" s="145"/>
      <c r="I30" s="146">
        <f t="shared" si="2"/>
        <v>282350</v>
      </c>
    </row>
    <row r="31" spans="1:9" ht="16.5" customHeight="1">
      <c r="A31" s="313"/>
      <c r="B31" s="314"/>
      <c r="C31" s="314"/>
      <c r="D31" s="94" t="s">
        <v>159</v>
      </c>
      <c r="E31" s="145">
        <f t="shared" si="0"/>
        <v>282350</v>
      </c>
      <c r="F31" s="145"/>
      <c r="G31" s="145"/>
      <c r="H31" s="145"/>
      <c r="I31" s="146">
        <f t="shared" si="2"/>
        <v>282350</v>
      </c>
    </row>
    <row r="32" spans="1:9" ht="16.5" customHeight="1">
      <c r="A32" s="313" t="s">
        <v>161</v>
      </c>
      <c r="B32" s="314"/>
      <c r="C32" s="314"/>
      <c r="D32" s="94" t="s">
        <v>157</v>
      </c>
      <c r="E32" s="145">
        <f t="shared" si="0"/>
        <v>282350</v>
      </c>
      <c r="F32" s="145"/>
      <c r="G32" s="145"/>
      <c r="H32" s="145"/>
      <c r="I32" s="146">
        <f t="shared" si="2"/>
        <v>282350</v>
      </c>
    </row>
    <row r="33" spans="1:9" ht="16.5" customHeight="1">
      <c r="A33" s="313"/>
      <c r="B33" s="314"/>
      <c r="C33" s="314"/>
      <c r="D33" s="94" t="s">
        <v>158</v>
      </c>
      <c r="E33" s="145">
        <f t="shared" si="0"/>
        <v>282350</v>
      </c>
      <c r="F33" s="145"/>
      <c r="G33" s="145"/>
      <c r="H33" s="145"/>
      <c r="I33" s="146">
        <f t="shared" si="2"/>
        <v>282350</v>
      </c>
    </row>
    <row r="34" spans="1:9" ht="16.5" customHeight="1">
      <c r="A34" s="313"/>
      <c r="B34" s="314"/>
      <c r="C34" s="314"/>
      <c r="D34" s="94" t="s">
        <v>159</v>
      </c>
      <c r="E34" s="145">
        <f t="shared" si="0"/>
        <v>282350</v>
      </c>
      <c r="F34" s="145"/>
      <c r="G34" s="145"/>
      <c r="H34" s="145"/>
      <c r="I34" s="146">
        <f t="shared" si="2"/>
        <v>282350</v>
      </c>
    </row>
    <row r="35" spans="1:9" ht="16.5" customHeight="1">
      <c r="A35" s="313" t="s">
        <v>163</v>
      </c>
      <c r="B35" s="314" t="s">
        <v>163</v>
      </c>
      <c r="C35" s="314" t="s">
        <v>163</v>
      </c>
      <c r="D35" s="94" t="s">
        <v>157</v>
      </c>
      <c r="E35" s="145">
        <f t="shared" si="0"/>
        <v>55194</v>
      </c>
      <c r="F35" s="145"/>
      <c r="G35" s="145"/>
      <c r="H35" s="145"/>
      <c r="I35" s="146">
        <v>55194</v>
      </c>
    </row>
    <row r="36" spans="1:9" ht="16.5" customHeight="1">
      <c r="A36" s="313"/>
      <c r="B36" s="314"/>
      <c r="C36" s="314"/>
      <c r="D36" s="94" t="s">
        <v>158</v>
      </c>
      <c r="E36" s="145">
        <f t="shared" si="0"/>
        <v>60000</v>
      </c>
      <c r="F36" s="145"/>
      <c r="G36" s="145"/>
      <c r="H36" s="145"/>
      <c r="I36" s="146">
        <v>60000</v>
      </c>
    </row>
    <row r="37" spans="1:9" ht="16.5" customHeight="1">
      <c r="A37" s="313"/>
      <c r="B37" s="314"/>
      <c r="C37" s="314"/>
      <c r="D37" s="94" t="s">
        <v>159</v>
      </c>
      <c r="E37" s="145">
        <f t="shared" si="0"/>
        <v>60000</v>
      </c>
      <c r="F37" s="145"/>
      <c r="G37" s="145"/>
      <c r="H37" s="145"/>
      <c r="I37" s="146">
        <v>60000</v>
      </c>
    </row>
    <row r="38" spans="1:9" ht="16.5" customHeight="1">
      <c r="A38" s="313"/>
      <c r="B38" s="314" t="s">
        <v>160</v>
      </c>
      <c r="C38" s="314"/>
      <c r="D38" s="94" t="s">
        <v>157</v>
      </c>
      <c r="E38" s="145">
        <f t="shared" si="0"/>
        <v>55194</v>
      </c>
      <c r="F38" s="145"/>
      <c r="G38" s="145"/>
      <c r="H38" s="145"/>
      <c r="I38" s="146">
        <f aca="true" t="shared" si="3" ref="I38:I43">I35</f>
        <v>55194</v>
      </c>
    </row>
    <row r="39" spans="1:9" ht="16.5" customHeight="1">
      <c r="A39" s="313"/>
      <c r="B39" s="314"/>
      <c r="C39" s="314"/>
      <c r="D39" s="94" t="s">
        <v>158</v>
      </c>
      <c r="E39" s="145">
        <f t="shared" si="0"/>
        <v>60000</v>
      </c>
      <c r="F39" s="145"/>
      <c r="G39" s="145"/>
      <c r="H39" s="145"/>
      <c r="I39" s="146">
        <f t="shared" si="3"/>
        <v>60000</v>
      </c>
    </row>
    <row r="40" spans="1:9" ht="16.5" customHeight="1">
      <c r="A40" s="313"/>
      <c r="B40" s="314"/>
      <c r="C40" s="314"/>
      <c r="D40" s="94" t="s">
        <v>159</v>
      </c>
      <c r="E40" s="145">
        <f t="shared" si="0"/>
        <v>60000</v>
      </c>
      <c r="F40" s="145"/>
      <c r="G40" s="145"/>
      <c r="H40" s="145"/>
      <c r="I40" s="146">
        <f t="shared" si="3"/>
        <v>60000</v>
      </c>
    </row>
    <row r="41" spans="1:9" ht="16.5" customHeight="1">
      <c r="A41" s="313" t="s">
        <v>161</v>
      </c>
      <c r="B41" s="314"/>
      <c r="C41" s="314"/>
      <c r="D41" s="94" t="s">
        <v>157</v>
      </c>
      <c r="E41" s="145">
        <f>SUM(F41:I41)</f>
        <v>55194</v>
      </c>
      <c r="F41" s="145"/>
      <c r="G41" s="145"/>
      <c r="H41" s="145"/>
      <c r="I41" s="146">
        <f t="shared" si="3"/>
        <v>55194</v>
      </c>
    </row>
    <row r="42" spans="1:9" ht="16.5" customHeight="1">
      <c r="A42" s="313"/>
      <c r="B42" s="314"/>
      <c r="C42" s="314"/>
      <c r="D42" s="94" t="s">
        <v>158</v>
      </c>
      <c r="E42" s="145">
        <f t="shared" si="0"/>
        <v>60000</v>
      </c>
      <c r="F42" s="145"/>
      <c r="G42" s="145"/>
      <c r="H42" s="145"/>
      <c r="I42" s="146">
        <f t="shared" si="3"/>
        <v>60000</v>
      </c>
    </row>
    <row r="43" spans="1:9" ht="16.5" customHeight="1">
      <c r="A43" s="313"/>
      <c r="B43" s="314"/>
      <c r="C43" s="314"/>
      <c r="D43" s="94" t="s">
        <v>159</v>
      </c>
      <c r="E43" s="145">
        <f t="shared" si="0"/>
        <v>60000</v>
      </c>
      <c r="F43" s="145"/>
      <c r="G43" s="145"/>
      <c r="H43" s="145"/>
      <c r="I43" s="146">
        <f t="shared" si="3"/>
        <v>60000</v>
      </c>
    </row>
    <row r="44" spans="1:9" ht="16.5" customHeight="1">
      <c r="A44" s="313" t="s">
        <v>164</v>
      </c>
      <c r="B44" s="314"/>
      <c r="C44" s="314"/>
      <c r="D44" s="94" t="s">
        <v>157</v>
      </c>
      <c r="E44" s="145">
        <f>SUM(F44:I44)</f>
        <v>119861544</v>
      </c>
      <c r="F44" s="145"/>
      <c r="G44" s="145"/>
      <c r="H44" s="145">
        <f aca="true" t="shared" si="4" ref="H44:I46">H14+H23+H32+H41</f>
        <v>119494000</v>
      </c>
      <c r="I44" s="146">
        <f>I14+I23+I32+I41</f>
        <v>367544</v>
      </c>
    </row>
    <row r="45" spans="1:9" ht="16.5" customHeight="1">
      <c r="A45" s="313"/>
      <c r="B45" s="314"/>
      <c r="C45" s="314"/>
      <c r="D45" s="94" t="s">
        <v>158</v>
      </c>
      <c r="E45" s="145">
        <f>SUM(F45:I45)</f>
        <v>119866350</v>
      </c>
      <c r="F45" s="145"/>
      <c r="G45" s="145"/>
      <c r="H45" s="145">
        <f t="shared" si="4"/>
        <v>119494000</v>
      </c>
      <c r="I45" s="146">
        <f t="shared" si="4"/>
        <v>372350</v>
      </c>
    </row>
    <row r="46" spans="1:9" ht="16.5" customHeight="1" thickBot="1">
      <c r="A46" s="315"/>
      <c r="B46" s="316"/>
      <c r="C46" s="316"/>
      <c r="D46" s="95" t="s">
        <v>159</v>
      </c>
      <c r="E46" s="147">
        <f t="shared" si="0"/>
        <v>119866350</v>
      </c>
      <c r="F46" s="147"/>
      <c r="G46" s="147"/>
      <c r="H46" s="147">
        <f t="shared" si="4"/>
        <v>119494000</v>
      </c>
      <c r="I46" s="151">
        <f t="shared" si="4"/>
        <v>372350</v>
      </c>
    </row>
  </sheetData>
  <sheetProtection/>
  <mergeCells count="26">
    <mergeCell ref="A23:C25"/>
    <mergeCell ref="A17:A22"/>
    <mergeCell ref="B8:B10"/>
    <mergeCell ref="C8:C10"/>
    <mergeCell ref="A26:A28"/>
    <mergeCell ref="A29:A31"/>
    <mergeCell ref="A14:C16"/>
    <mergeCell ref="B26:B28"/>
    <mergeCell ref="C26:C28"/>
    <mergeCell ref="B29:C31"/>
    <mergeCell ref="A1:I1"/>
    <mergeCell ref="A3:B3"/>
    <mergeCell ref="A5:A13"/>
    <mergeCell ref="B5:B7"/>
    <mergeCell ref="C5:C7"/>
    <mergeCell ref="B11:C13"/>
    <mergeCell ref="A41:C43"/>
    <mergeCell ref="A44:C46"/>
    <mergeCell ref="A32:C34"/>
    <mergeCell ref="B17:B19"/>
    <mergeCell ref="C17:C19"/>
    <mergeCell ref="B20:C22"/>
    <mergeCell ref="A35:A40"/>
    <mergeCell ref="B35:B37"/>
    <mergeCell ref="C35:C37"/>
    <mergeCell ref="B38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4"/>
  <sheetViews>
    <sheetView view="pageBreakPreview" zoomScaleSheetLayoutView="100" zoomScalePageLayoutView="0" workbookViewId="0" topLeftCell="A106">
      <selection activeCell="G163" sqref="G163"/>
    </sheetView>
  </sheetViews>
  <sheetFormatPr defaultColWidth="8.88671875" defaultRowHeight="13.5"/>
  <cols>
    <col min="1" max="1" width="10.99609375" style="0" customWidth="1"/>
    <col min="2" max="3" width="12.88671875" style="0" customWidth="1"/>
    <col min="4" max="4" width="11.3359375" style="0" customWidth="1"/>
    <col min="5" max="5" width="14.3359375" style="0" customWidth="1"/>
    <col min="6" max="7" width="14.10546875" style="0" customWidth="1"/>
    <col min="8" max="8" width="10.88671875" style="0" customWidth="1"/>
    <col min="9" max="9" width="10.4453125" style="0" customWidth="1"/>
  </cols>
  <sheetData>
    <row r="1" spans="1:9" ht="25.5">
      <c r="A1" s="332" t="s">
        <v>165</v>
      </c>
      <c r="B1" s="332"/>
      <c r="C1" s="332"/>
      <c r="D1" s="332"/>
      <c r="E1" s="332"/>
      <c r="F1" s="332"/>
      <c r="G1" s="332"/>
      <c r="H1" s="332"/>
      <c r="I1" s="332"/>
    </row>
    <row r="2" spans="1:9" ht="9.75" customHeight="1">
      <c r="A2" s="96"/>
      <c r="B2" s="96"/>
      <c r="C2" s="96"/>
      <c r="D2" s="96"/>
      <c r="E2" s="97"/>
      <c r="F2" s="97"/>
      <c r="G2" s="97"/>
      <c r="H2" s="97"/>
      <c r="I2" s="97"/>
    </row>
    <row r="3" spans="1:9" ht="17.25" thickBot="1">
      <c r="A3" s="318" t="s">
        <v>143</v>
      </c>
      <c r="B3" s="318"/>
      <c r="C3" s="96"/>
      <c r="D3" s="96"/>
      <c r="E3" s="97"/>
      <c r="F3" s="97"/>
      <c r="G3" s="97"/>
      <c r="H3" s="97"/>
      <c r="I3" s="98" t="s">
        <v>166</v>
      </c>
    </row>
    <row r="4" spans="1:9" ht="19.5" customHeight="1" thickBot="1">
      <c r="A4" s="99" t="s">
        <v>167</v>
      </c>
      <c r="B4" s="100" t="s">
        <v>168</v>
      </c>
      <c r="C4" s="100" t="s">
        <v>169</v>
      </c>
      <c r="D4" s="100" t="s">
        <v>170</v>
      </c>
      <c r="E4" s="101" t="s">
        <v>171</v>
      </c>
      <c r="F4" s="101" t="s">
        <v>149</v>
      </c>
      <c r="G4" s="101" t="s">
        <v>172</v>
      </c>
      <c r="H4" s="101" t="s">
        <v>173</v>
      </c>
      <c r="I4" s="102" t="s">
        <v>174</v>
      </c>
    </row>
    <row r="5" spans="1:9" ht="16.5" customHeight="1" thickTop="1">
      <c r="A5" s="331" t="s">
        <v>42</v>
      </c>
      <c r="B5" s="329" t="s">
        <v>44</v>
      </c>
      <c r="C5" s="329" t="s">
        <v>175</v>
      </c>
      <c r="D5" s="329" t="s">
        <v>238</v>
      </c>
      <c r="E5" s="103" t="s">
        <v>176</v>
      </c>
      <c r="F5" s="168">
        <f>SUM(G5:I5)</f>
        <v>14400000</v>
      </c>
      <c r="G5" s="168">
        <v>14400000</v>
      </c>
      <c r="H5" s="168"/>
      <c r="I5" s="169"/>
    </row>
    <row r="6" spans="1:9" ht="16.5" customHeight="1">
      <c r="A6" s="324"/>
      <c r="B6" s="326"/>
      <c r="C6" s="326"/>
      <c r="D6" s="326"/>
      <c r="E6" s="104" t="s">
        <v>177</v>
      </c>
      <c r="F6" s="170">
        <f aca="true" t="shared" si="0" ref="F6:F75">SUM(G6:I6)</f>
        <v>14400000</v>
      </c>
      <c r="G6" s="170">
        <v>14400000</v>
      </c>
      <c r="H6" s="170"/>
      <c r="I6" s="171"/>
    </row>
    <row r="7" spans="1:9" ht="16.5" customHeight="1">
      <c r="A7" s="324"/>
      <c r="B7" s="326"/>
      <c r="C7" s="326"/>
      <c r="D7" s="326"/>
      <c r="E7" s="104" t="s">
        <v>178</v>
      </c>
      <c r="F7" s="170">
        <f t="shared" si="0"/>
        <v>14400000</v>
      </c>
      <c r="G7" s="170">
        <v>14400000</v>
      </c>
      <c r="H7" s="170"/>
      <c r="I7" s="171"/>
    </row>
    <row r="8" spans="1:9" ht="16.5" customHeight="1">
      <c r="A8" s="324"/>
      <c r="B8" s="326"/>
      <c r="C8" s="326" t="s">
        <v>179</v>
      </c>
      <c r="D8" s="326" t="s">
        <v>180</v>
      </c>
      <c r="E8" s="104" t="s">
        <v>176</v>
      </c>
      <c r="F8" s="170">
        <f t="shared" si="0"/>
        <v>4800000</v>
      </c>
      <c r="G8" s="170">
        <v>4800000</v>
      </c>
      <c r="H8" s="170"/>
      <c r="I8" s="171"/>
    </row>
    <row r="9" spans="1:9" ht="16.5" customHeight="1">
      <c r="A9" s="324"/>
      <c r="B9" s="326"/>
      <c r="C9" s="326"/>
      <c r="D9" s="326"/>
      <c r="E9" s="104" t="s">
        <v>177</v>
      </c>
      <c r="F9" s="170">
        <f t="shared" si="0"/>
        <v>4800000</v>
      </c>
      <c r="G9" s="170">
        <v>4800000</v>
      </c>
      <c r="H9" s="170"/>
      <c r="I9" s="171"/>
    </row>
    <row r="10" spans="1:9" ht="16.5" customHeight="1">
      <c r="A10" s="324"/>
      <c r="B10" s="326"/>
      <c r="C10" s="326"/>
      <c r="D10" s="326"/>
      <c r="E10" s="104" t="s">
        <v>178</v>
      </c>
      <c r="F10" s="170">
        <f t="shared" si="0"/>
        <v>4800000</v>
      </c>
      <c r="G10" s="170">
        <v>4800000</v>
      </c>
      <c r="H10" s="170"/>
      <c r="I10" s="171"/>
    </row>
    <row r="11" spans="1:9" ht="16.5" customHeight="1">
      <c r="A11" s="324"/>
      <c r="B11" s="326"/>
      <c r="C11" s="326"/>
      <c r="D11" s="326" t="s">
        <v>181</v>
      </c>
      <c r="E11" s="104" t="s">
        <v>176</v>
      </c>
      <c r="F11" s="170">
        <f t="shared" si="0"/>
        <v>1920000</v>
      </c>
      <c r="G11" s="170">
        <v>1920000</v>
      </c>
      <c r="H11" s="170"/>
      <c r="I11" s="171"/>
    </row>
    <row r="12" spans="1:9" ht="16.5" customHeight="1">
      <c r="A12" s="324"/>
      <c r="B12" s="326"/>
      <c r="C12" s="326"/>
      <c r="D12" s="326"/>
      <c r="E12" s="104" t="s">
        <v>177</v>
      </c>
      <c r="F12" s="170">
        <f t="shared" si="0"/>
        <v>1920000</v>
      </c>
      <c r="G12" s="170">
        <v>1920000</v>
      </c>
      <c r="H12" s="170"/>
      <c r="I12" s="171"/>
    </row>
    <row r="13" spans="1:9" ht="16.5" customHeight="1">
      <c r="A13" s="324"/>
      <c r="B13" s="326"/>
      <c r="C13" s="326"/>
      <c r="D13" s="326"/>
      <c r="E13" s="104" t="s">
        <v>178</v>
      </c>
      <c r="F13" s="170">
        <f t="shared" si="0"/>
        <v>1920000</v>
      </c>
      <c r="G13" s="170">
        <v>1920000</v>
      </c>
      <c r="H13" s="170"/>
      <c r="I13" s="171"/>
    </row>
    <row r="14" spans="1:9" ht="16.5" customHeight="1">
      <c r="A14" s="324"/>
      <c r="B14" s="326"/>
      <c r="C14" s="326" t="s">
        <v>213</v>
      </c>
      <c r="D14" s="326" t="s">
        <v>182</v>
      </c>
      <c r="E14" s="104" t="s">
        <v>176</v>
      </c>
      <c r="F14" s="170">
        <f t="shared" si="0"/>
        <v>1440000</v>
      </c>
      <c r="G14" s="170">
        <v>1440000</v>
      </c>
      <c r="H14" s="170"/>
      <c r="I14" s="171"/>
    </row>
    <row r="15" spans="1:9" ht="16.5" customHeight="1">
      <c r="A15" s="324"/>
      <c r="B15" s="326"/>
      <c r="C15" s="326"/>
      <c r="D15" s="326"/>
      <c r="E15" s="104" t="s">
        <v>177</v>
      </c>
      <c r="F15" s="170">
        <f t="shared" si="0"/>
        <v>1440000</v>
      </c>
      <c r="G15" s="170">
        <v>1440000</v>
      </c>
      <c r="H15" s="155"/>
      <c r="I15" s="172"/>
    </row>
    <row r="16" spans="1:9" ht="16.5" customHeight="1">
      <c r="A16" s="324"/>
      <c r="B16" s="326"/>
      <c r="C16" s="326"/>
      <c r="D16" s="326"/>
      <c r="E16" s="104" t="s">
        <v>178</v>
      </c>
      <c r="F16" s="170">
        <f t="shared" si="0"/>
        <v>1440000</v>
      </c>
      <c r="G16" s="170">
        <v>1440000</v>
      </c>
      <c r="H16" s="155"/>
      <c r="I16" s="172"/>
    </row>
    <row r="17" spans="1:9" ht="16.5" customHeight="1">
      <c r="A17" s="324"/>
      <c r="B17" s="326"/>
      <c r="C17" s="326"/>
      <c r="D17" s="326" t="s">
        <v>183</v>
      </c>
      <c r="E17" s="104" t="s">
        <v>176</v>
      </c>
      <c r="F17" s="170">
        <f t="shared" si="0"/>
        <v>360000</v>
      </c>
      <c r="G17" s="170">
        <v>360000</v>
      </c>
      <c r="H17" s="155"/>
      <c r="I17" s="172"/>
    </row>
    <row r="18" spans="1:9" ht="16.5" customHeight="1">
      <c r="A18" s="324"/>
      <c r="B18" s="326"/>
      <c r="C18" s="326"/>
      <c r="D18" s="326"/>
      <c r="E18" s="104" t="s">
        <v>177</v>
      </c>
      <c r="F18" s="170">
        <f t="shared" si="0"/>
        <v>360000</v>
      </c>
      <c r="G18" s="170">
        <v>360000</v>
      </c>
      <c r="H18" s="155"/>
      <c r="I18" s="172"/>
    </row>
    <row r="19" spans="1:9" ht="16.5" customHeight="1">
      <c r="A19" s="324"/>
      <c r="B19" s="326"/>
      <c r="C19" s="326"/>
      <c r="D19" s="326"/>
      <c r="E19" s="104" t="s">
        <v>178</v>
      </c>
      <c r="F19" s="170">
        <f t="shared" si="0"/>
        <v>360000</v>
      </c>
      <c r="G19" s="170">
        <v>360000</v>
      </c>
      <c r="H19" s="155"/>
      <c r="I19" s="172"/>
    </row>
    <row r="20" spans="1:9" ht="16.5" customHeight="1">
      <c r="A20" s="324"/>
      <c r="B20" s="326"/>
      <c r="C20" s="326"/>
      <c r="D20" s="326" t="s">
        <v>184</v>
      </c>
      <c r="E20" s="104" t="s">
        <v>176</v>
      </c>
      <c r="F20" s="170">
        <f t="shared" si="0"/>
        <v>600000</v>
      </c>
      <c r="G20" s="170">
        <v>600000</v>
      </c>
      <c r="H20" s="155"/>
      <c r="I20" s="172"/>
    </row>
    <row r="21" spans="1:9" ht="16.5" customHeight="1">
      <c r="A21" s="324"/>
      <c r="B21" s="326"/>
      <c r="C21" s="326"/>
      <c r="D21" s="326"/>
      <c r="E21" s="104" t="s">
        <v>177</v>
      </c>
      <c r="F21" s="170">
        <f t="shared" si="0"/>
        <v>600000</v>
      </c>
      <c r="G21" s="170">
        <v>600000</v>
      </c>
      <c r="H21" s="155"/>
      <c r="I21" s="172"/>
    </row>
    <row r="22" spans="1:9" ht="16.5" customHeight="1">
      <c r="A22" s="324"/>
      <c r="B22" s="326"/>
      <c r="C22" s="326"/>
      <c r="D22" s="326"/>
      <c r="E22" s="104" t="s">
        <v>178</v>
      </c>
      <c r="F22" s="170">
        <f t="shared" si="0"/>
        <v>600000</v>
      </c>
      <c r="G22" s="170">
        <v>600000</v>
      </c>
      <c r="H22" s="155"/>
      <c r="I22" s="172"/>
    </row>
    <row r="23" spans="1:9" ht="16.5" customHeight="1">
      <c r="A23" s="324"/>
      <c r="B23" s="326"/>
      <c r="C23" s="326"/>
      <c r="D23" s="326" t="s">
        <v>185</v>
      </c>
      <c r="E23" s="104" t="s">
        <v>176</v>
      </c>
      <c r="F23" s="170">
        <f t="shared" si="0"/>
        <v>260000</v>
      </c>
      <c r="G23" s="170">
        <v>260000</v>
      </c>
      <c r="H23" s="155"/>
      <c r="I23" s="172"/>
    </row>
    <row r="24" spans="1:9" ht="16.5" customHeight="1">
      <c r="A24" s="324"/>
      <c r="B24" s="326"/>
      <c r="C24" s="326"/>
      <c r="D24" s="326"/>
      <c r="E24" s="104" t="s">
        <v>177</v>
      </c>
      <c r="F24" s="170">
        <f t="shared" si="0"/>
        <v>260000</v>
      </c>
      <c r="G24" s="170">
        <v>260000</v>
      </c>
      <c r="H24" s="155"/>
      <c r="I24" s="172"/>
    </row>
    <row r="25" spans="1:9" ht="16.5" customHeight="1">
      <c r="A25" s="324"/>
      <c r="B25" s="326"/>
      <c r="C25" s="326"/>
      <c r="D25" s="326"/>
      <c r="E25" s="104" t="s">
        <v>178</v>
      </c>
      <c r="F25" s="170">
        <f t="shared" si="0"/>
        <v>260000</v>
      </c>
      <c r="G25" s="170">
        <v>260000</v>
      </c>
      <c r="H25" s="155"/>
      <c r="I25" s="172"/>
    </row>
    <row r="26" spans="1:9" ht="16.5" customHeight="1">
      <c r="A26" s="324"/>
      <c r="B26" s="326"/>
      <c r="C26" s="326"/>
      <c r="D26" s="326" t="s">
        <v>186</v>
      </c>
      <c r="E26" s="104" t="s">
        <v>176</v>
      </c>
      <c r="F26" s="170">
        <f t="shared" si="0"/>
        <v>600000</v>
      </c>
      <c r="G26" s="170">
        <v>600000</v>
      </c>
      <c r="H26" s="155"/>
      <c r="I26" s="172"/>
    </row>
    <row r="27" spans="1:9" ht="16.5" customHeight="1">
      <c r="A27" s="324"/>
      <c r="B27" s="326"/>
      <c r="C27" s="326"/>
      <c r="D27" s="326"/>
      <c r="E27" s="104" t="s">
        <v>177</v>
      </c>
      <c r="F27" s="170">
        <f t="shared" si="0"/>
        <v>600000</v>
      </c>
      <c r="G27" s="170">
        <v>600000</v>
      </c>
      <c r="H27" s="155"/>
      <c r="I27" s="172"/>
    </row>
    <row r="28" spans="1:9" ht="16.5" customHeight="1">
      <c r="A28" s="324"/>
      <c r="B28" s="326"/>
      <c r="C28" s="326"/>
      <c r="D28" s="326"/>
      <c r="E28" s="104" t="s">
        <v>178</v>
      </c>
      <c r="F28" s="170">
        <f t="shared" si="0"/>
        <v>600000</v>
      </c>
      <c r="G28" s="170">
        <v>600000</v>
      </c>
      <c r="H28" s="155"/>
      <c r="I28" s="172"/>
    </row>
    <row r="29" spans="1:9" ht="16.5" customHeight="1" thickBot="1">
      <c r="A29" s="327"/>
      <c r="B29" s="328"/>
      <c r="C29" s="328"/>
      <c r="D29" s="180" t="s">
        <v>187</v>
      </c>
      <c r="E29" s="106" t="s">
        <v>176</v>
      </c>
      <c r="F29" s="173">
        <f t="shared" si="0"/>
        <v>1200000</v>
      </c>
      <c r="G29" s="173">
        <v>1200000</v>
      </c>
      <c r="H29" s="157"/>
      <c r="I29" s="174"/>
    </row>
    <row r="30" spans="1:9" ht="16.5" customHeight="1">
      <c r="A30" s="323" t="s">
        <v>42</v>
      </c>
      <c r="B30" s="325" t="s">
        <v>44</v>
      </c>
      <c r="C30" s="325" t="s">
        <v>213</v>
      </c>
      <c r="D30" s="325"/>
      <c r="E30" s="156" t="s">
        <v>177</v>
      </c>
      <c r="F30" s="175">
        <f t="shared" si="0"/>
        <v>1200000</v>
      </c>
      <c r="G30" s="175">
        <v>1200000</v>
      </c>
      <c r="H30" s="158"/>
      <c r="I30" s="176"/>
    </row>
    <row r="31" spans="1:9" ht="16.5" customHeight="1">
      <c r="A31" s="324"/>
      <c r="B31" s="326"/>
      <c r="C31" s="326"/>
      <c r="D31" s="326"/>
      <c r="E31" s="104" t="s">
        <v>178</v>
      </c>
      <c r="F31" s="170">
        <f t="shared" si="0"/>
        <v>1200000</v>
      </c>
      <c r="G31" s="170">
        <v>1200000</v>
      </c>
      <c r="H31" s="155"/>
      <c r="I31" s="172"/>
    </row>
    <row r="32" spans="1:9" ht="16.5" customHeight="1">
      <c r="A32" s="324"/>
      <c r="B32" s="326"/>
      <c r="C32" s="326"/>
      <c r="D32" s="326" t="s">
        <v>188</v>
      </c>
      <c r="E32" s="104" t="s">
        <v>176</v>
      </c>
      <c r="F32" s="170">
        <f t="shared" si="0"/>
        <v>840000</v>
      </c>
      <c r="G32" s="170">
        <v>840000</v>
      </c>
      <c r="H32" s="155"/>
      <c r="I32" s="172"/>
    </row>
    <row r="33" spans="1:9" ht="16.5" customHeight="1">
      <c r="A33" s="324"/>
      <c r="B33" s="326"/>
      <c r="C33" s="326"/>
      <c r="D33" s="326"/>
      <c r="E33" s="104" t="s">
        <v>177</v>
      </c>
      <c r="F33" s="170">
        <f t="shared" si="0"/>
        <v>840000</v>
      </c>
      <c r="G33" s="170">
        <v>840000</v>
      </c>
      <c r="H33" s="155"/>
      <c r="I33" s="172"/>
    </row>
    <row r="34" spans="1:9" ht="16.5" customHeight="1">
      <c r="A34" s="324"/>
      <c r="B34" s="326"/>
      <c r="C34" s="326"/>
      <c r="D34" s="326"/>
      <c r="E34" s="104" t="s">
        <v>178</v>
      </c>
      <c r="F34" s="170">
        <f t="shared" si="0"/>
        <v>840000</v>
      </c>
      <c r="G34" s="170">
        <v>840000</v>
      </c>
      <c r="H34" s="155"/>
      <c r="I34" s="172"/>
    </row>
    <row r="35" spans="1:9" ht="16.5" customHeight="1">
      <c r="A35" s="324"/>
      <c r="B35" s="326"/>
      <c r="C35" s="326"/>
      <c r="D35" s="326" t="s">
        <v>189</v>
      </c>
      <c r="E35" s="104" t="s">
        <v>176</v>
      </c>
      <c r="F35" s="170">
        <f t="shared" si="0"/>
        <v>1620000</v>
      </c>
      <c r="G35" s="170">
        <v>1620000</v>
      </c>
      <c r="H35" s="155"/>
      <c r="I35" s="172"/>
    </row>
    <row r="36" spans="1:9" ht="16.5" customHeight="1">
      <c r="A36" s="324"/>
      <c r="B36" s="326"/>
      <c r="C36" s="326"/>
      <c r="D36" s="326"/>
      <c r="E36" s="104" t="s">
        <v>177</v>
      </c>
      <c r="F36" s="170">
        <f t="shared" si="0"/>
        <v>1620000</v>
      </c>
      <c r="G36" s="170">
        <v>1620000</v>
      </c>
      <c r="H36" s="155"/>
      <c r="I36" s="172"/>
    </row>
    <row r="37" spans="1:9" ht="16.5" customHeight="1">
      <c r="A37" s="324"/>
      <c r="B37" s="326"/>
      <c r="C37" s="326"/>
      <c r="D37" s="326"/>
      <c r="E37" s="104" t="s">
        <v>178</v>
      </c>
      <c r="F37" s="170">
        <f t="shared" si="0"/>
        <v>1620000</v>
      </c>
      <c r="G37" s="170">
        <v>1620000</v>
      </c>
      <c r="H37" s="155"/>
      <c r="I37" s="172"/>
    </row>
    <row r="38" spans="1:9" ht="16.5" customHeight="1">
      <c r="A38" s="324"/>
      <c r="B38" s="326"/>
      <c r="C38" s="326"/>
      <c r="D38" s="326" t="s">
        <v>281</v>
      </c>
      <c r="E38" s="104" t="s">
        <v>176</v>
      </c>
      <c r="F38" s="170">
        <f t="shared" si="0"/>
        <v>360000</v>
      </c>
      <c r="G38" s="170">
        <v>360000</v>
      </c>
      <c r="H38" s="155"/>
      <c r="I38" s="172"/>
    </row>
    <row r="39" spans="1:9" ht="16.5" customHeight="1">
      <c r="A39" s="324"/>
      <c r="B39" s="326"/>
      <c r="C39" s="326"/>
      <c r="D39" s="326"/>
      <c r="E39" s="104" t="s">
        <v>177</v>
      </c>
      <c r="F39" s="170">
        <f t="shared" si="0"/>
        <v>360000</v>
      </c>
      <c r="G39" s="170">
        <v>360000</v>
      </c>
      <c r="H39" s="155"/>
      <c r="I39" s="172"/>
    </row>
    <row r="40" spans="1:9" ht="16.5" customHeight="1">
      <c r="A40" s="324"/>
      <c r="B40" s="326"/>
      <c r="C40" s="326"/>
      <c r="D40" s="326"/>
      <c r="E40" s="104" t="s">
        <v>178</v>
      </c>
      <c r="F40" s="170">
        <f t="shared" si="0"/>
        <v>360000</v>
      </c>
      <c r="G40" s="170">
        <v>360000</v>
      </c>
      <c r="H40" s="155"/>
      <c r="I40" s="172"/>
    </row>
    <row r="41" spans="1:9" ht="16.5" customHeight="1">
      <c r="A41" s="324"/>
      <c r="B41" s="326"/>
      <c r="C41" s="326" t="s">
        <v>190</v>
      </c>
      <c r="D41" s="326"/>
      <c r="E41" s="104" t="s">
        <v>176</v>
      </c>
      <c r="F41" s="170">
        <f t="shared" si="0"/>
        <v>2366700</v>
      </c>
      <c r="G41" s="170">
        <v>2366700</v>
      </c>
      <c r="H41" s="155"/>
      <c r="I41" s="172"/>
    </row>
    <row r="42" spans="1:9" ht="16.5" customHeight="1">
      <c r="A42" s="324"/>
      <c r="B42" s="326"/>
      <c r="C42" s="326"/>
      <c r="D42" s="326"/>
      <c r="E42" s="104" t="s">
        <v>177</v>
      </c>
      <c r="F42" s="170">
        <f t="shared" si="0"/>
        <v>2366700</v>
      </c>
      <c r="G42" s="170">
        <v>2366700</v>
      </c>
      <c r="H42" s="155"/>
      <c r="I42" s="172"/>
    </row>
    <row r="43" spans="1:9" ht="16.5" customHeight="1">
      <c r="A43" s="324"/>
      <c r="B43" s="326"/>
      <c r="C43" s="326"/>
      <c r="D43" s="326"/>
      <c r="E43" s="104" t="s">
        <v>178</v>
      </c>
      <c r="F43" s="170">
        <f t="shared" si="0"/>
        <v>2366700</v>
      </c>
      <c r="G43" s="170">
        <v>2366700</v>
      </c>
      <c r="H43" s="155"/>
      <c r="I43" s="172"/>
    </row>
    <row r="44" spans="1:9" ht="16.5" customHeight="1">
      <c r="A44" s="324"/>
      <c r="B44" s="326"/>
      <c r="C44" s="326" t="s">
        <v>191</v>
      </c>
      <c r="D44" s="326" t="s">
        <v>192</v>
      </c>
      <c r="E44" s="104" t="s">
        <v>176</v>
      </c>
      <c r="F44" s="170">
        <f t="shared" si="0"/>
        <v>830370</v>
      </c>
      <c r="G44" s="170">
        <v>830370</v>
      </c>
      <c r="H44" s="155"/>
      <c r="I44" s="172"/>
    </row>
    <row r="45" spans="1:9" ht="16.5" customHeight="1">
      <c r="A45" s="324"/>
      <c r="B45" s="326"/>
      <c r="C45" s="326"/>
      <c r="D45" s="326"/>
      <c r="E45" s="104" t="s">
        <v>177</v>
      </c>
      <c r="F45" s="170">
        <f t="shared" si="0"/>
        <v>830370</v>
      </c>
      <c r="G45" s="170">
        <v>830370</v>
      </c>
      <c r="H45" s="155"/>
      <c r="I45" s="172"/>
    </row>
    <row r="46" spans="1:9" ht="16.5" customHeight="1">
      <c r="A46" s="324"/>
      <c r="B46" s="326"/>
      <c r="C46" s="326"/>
      <c r="D46" s="326"/>
      <c r="E46" s="104" t="s">
        <v>178</v>
      </c>
      <c r="F46" s="170">
        <f t="shared" si="0"/>
        <v>830370</v>
      </c>
      <c r="G46" s="170">
        <v>830370</v>
      </c>
      <c r="H46" s="155"/>
      <c r="I46" s="172"/>
    </row>
    <row r="47" spans="1:9" ht="16.5" customHeight="1">
      <c r="A47" s="324"/>
      <c r="B47" s="326"/>
      <c r="C47" s="326"/>
      <c r="D47" s="326" t="s">
        <v>193</v>
      </c>
      <c r="E47" s="104" t="s">
        <v>176</v>
      </c>
      <c r="F47" s="170">
        <f t="shared" si="0"/>
        <v>1031400</v>
      </c>
      <c r="G47" s="170">
        <v>1031400</v>
      </c>
      <c r="H47" s="155"/>
      <c r="I47" s="172"/>
    </row>
    <row r="48" spans="1:9" ht="16.5" customHeight="1">
      <c r="A48" s="324"/>
      <c r="B48" s="326"/>
      <c r="C48" s="326"/>
      <c r="D48" s="326"/>
      <c r="E48" s="104" t="s">
        <v>177</v>
      </c>
      <c r="F48" s="170">
        <f t="shared" si="0"/>
        <v>1031400</v>
      </c>
      <c r="G48" s="170">
        <v>1031400</v>
      </c>
      <c r="H48" s="155"/>
      <c r="I48" s="172"/>
    </row>
    <row r="49" spans="1:9" ht="16.5" customHeight="1">
      <c r="A49" s="324"/>
      <c r="B49" s="326"/>
      <c r="C49" s="326"/>
      <c r="D49" s="326"/>
      <c r="E49" s="104" t="s">
        <v>178</v>
      </c>
      <c r="F49" s="170">
        <f t="shared" si="0"/>
        <v>1031400</v>
      </c>
      <c r="G49" s="170">
        <v>1031400</v>
      </c>
      <c r="H49" s="155"/>
      <c r="I49" s="172"/>
    </row>
    <row r="50" spans="1:9" ht="16.5" customHeight="1">
      <c r="A50" s="324"/>
      <c r="B50" s="326"/>
      <c r="C50" s="326"/>
      <c r="D50" s="326" t="s">
        <v>194</v>
      </c>
      <c r="E50" s="104" t="s">
        <v>176</v>
      </c>
      <c r="F50" s="170">
        <f t="shared" si="0"/>
        <v>282140</v>
      </c>
      <c r="G50" s="170">
        <v>282140</v>
      </c>
      <c r="H50" s="155"/>
      <c r="I50" s="172"/>
    </row>
    <row r="51" spans="1:9" ht="16.5" customHeight="1">
      <c r="A51" s="324"/>
      <c r="B51" s="326"/>
      <c r="C51" s="326"/>
      <c r="D51" s="326"/>
      <c r="E51" s="104" t="s">
        <v>177</v>
      </c>
      <c r="F51" s="170">
        <f t="shared" si="0"/>
        <v>282140</v>
      </c>
      <c r="G51" s="170">
        <v>282140</v>
      </c>
      <c r="H51" s="155"/>
      <c r="I51" s="172"/>
    </row>
    <row r="52" spans="1:9" ht="16.5" customHeight="1">
      <c r="A52" s="324"/>
      <c r="B52" s="326"/>
      <c r="C52" s="326"/>
      <c r="D52" s="326"/>
      <c r="E52" s="104" t="s">
        <v>178</v>
      </c>
      <c r="F52" s="170">
        <f t="shared" si="0"/>
        <v>282140</v>
      </c>
      <c r="G52" s="170">
        <v>282140</v>
      </c>
      <c r="H52" s="155"/>
      <c r="I52" s="172"/>
    </row>
    <row r="53" spans="1:9" ht="16.5" customHeight="1">
      <c r="A53" s="324"/>
      <c r="B53" s="326"/>
      <c r="C53" s="326"/>
      <c r="D53" s="326" t="s">
        <v>195</v>
      </c>
      <c r="E53" s="104" t="s">
        <v>176</v>
      </c>
      <c r="F53" s="170">
        <f t="shared" si="0"/>
        <v>205810</v>
      </c>
      <c r="G53" s="170">
        <v>205810</v>
      </c>
      <c r="H53" s="155"/>
      <c r="I53" s="172"/>
    </row>
    <row r="54" spans="1:9" ht="16.5" customHeight="1">
      <c r="A54" s="324"/>
      <c r="B54" s="326"/>
      <c r="C54" s="326"/>
      <c r="D54" s="326"/>
      <c r="E54" s="104" t="s">
        <v>177</v>
      </c>
      <c r="F54" s="170">
        <f t="shared" si="0"/>
        <v>205810</v>
      </c>
      <c r="G54" s="170">
        <v>205810</v>
      </c>
      <c r="H54" s="155"/>
      <c r="I54" s="172"/>
    </row>
    <row r="55" spans="1:9" ht="16.5" customHeight="1">
      <c r="A55" s="324"/>
      <c r="B55" s="326"/>
      <c r="C55" s="326"/>
      <c r="D55" s="326"/>
      <c r="E55" s="104" t="s">
        <v>212</v>
      </c>
      <c r="F55" s="170">
        <f t="shared" si="0"/>
        <v>205810</v>
      </c>
      <c r="G55" s="170">
        <v>205810</v>
      </c>
      <c r="H55" s="155"/>
      <c r="I55" s="172"/>
    </row>
    <row r="56" spans="1:9" ht="16.5" customHeight="1">
      <c r="A56" s="324"/>
      <c r="B56" s="326"/>
      <c r="C56" s="326" t="s">
        <v>244</v>
      </c>
      <c r="D56" s="326"/>
      <c r="E56" s="104" t="s">
        <v>176</v>
      </c>
      <c r="F56" s="170">
        <f t="shared" si="0"/>
        <v>25500</v>
      </c>
      <c r="G56" s="170">
        <v>25500</v>
      </c>
      <c r="H56" s="155"/>
      <c r="I56" s="172"/>
    </row>
    <row r="57" spans="1:9" ht="16.5" customHeight="1">
      <c r="A57" s="324"/>
      <c r="B57" s="326"/>
      <c r="C57" s="326"/>
      <c r="D57" s="326"/>
      <c r="E57" s="104" t="s">
        <v>177</v>
      </c>
      <c r="F57" s="170">
        <f t="shared" si="0"/>
        <v>25500</v>
      </c>
      <c r="G57" s="170">
        <v>25500</v>
      </c>
      <c r="H57" s="155"/>
      <c r="I57" s="172"/>
    </row>
    <row r="58" spans="1:9" ht="16.5" customHeight="1" thickBot="1">
      <c r="A58" s="327"/>
      <c r="B58" s="328"/>
      <c r="C58" s="328"/>
      <c r="D58" s="328"/>
      <c r="E58" s="106" t="s">
        <v>212</v>
      </c>
      <c r="F58" s="173">
        <f t="shared" si="0"/>
        <v>25500</v>
      </c>
      <c r="G58" s="173">
        <v>25500</v>
      </c>
      <c r="H58" s="157"/>
      <c r="I58" s="174"/>
    </row>
    <row r="59" spans="1:9" ht="16.5" customHeight="1">
      <c r="A59" s="323" t="s">
        <v>42</v>
      </c>
      <c r="B59" s="325" t="s">
        <v>61</v>
      </c>
      <c r="C59" s="325"/>
      <c r="D59" s="325"/>
      <c r="E59" s="156" t="s">
        <v>176</v>
      </c>
      <c r="F59" s="175">
        <f t="shared" si="0"/>
        <v>33141920</v>
      </c>
      <c r="G59" s="175">
        <f>G5+G8+G11+G14+G17+G20+G23+G26+G29+G32+G35+G38+G41+G44+G47+G50+G53+G56</f>
        <v>33141920</v>
      </c>
      <c r="H59" s="158"/>
      <c r="I59" s="176"/>
    </row>
    <row r="60" spans="1:9" ht="16.5" customHeight="1">
      <c r="A60" s="324"/>
      <c r="B60" s="326"/>
      <c r="C60" s="326"/>
      <c r="D60" s="326"/>
      <c r="E60" s="104" t="s">
        <v>177</v>
      </c>
      <c r="F60" s="170">
        <f t="shared" si="0"/>
        <v>33141920</v>
      </c>
      <c r="G60" s="170">
        <f>G6+G9+G12+G15+G18+G21+G24+G27+G30+G33+G36+G39+G42+G45+G48+G51+G54+G57</f>
        <v>33141920</v>
      </c>
      <c r="H60" s="155"/>
      <c r="I60" s="172"/>
    </row>
    <row r="61" spans="1:9" ht="16.5" customHeight="1">
      <c r="A61" s="324"/>
      <c r="B61" s="326"/>
      <c r="C61" s="326"/>
      <c r="D61" s="326"/>
      <c r="E61" s="105" t="s">
        <v>212</v>
      </c>
      <c r="F61" s="170">
        <f t="shared" si="0"/>
        <v>33141920</v>
      </c>
      <c r="G61" s="170">
        <f>G7+G10+G13+G16+G19+G22+G25+G28+G31+G34+G37+G40+G43+G46+G49+G52+G55+G58</f>
        <v>33141920</v>
      </c>
      <c r="H61" s="155"/>
      <c r="I61" s="172"/>
    </row>
    <row r="62" spans="1:9" ht="16.5" customHeight="1">
      <c r="A62" s="324"/>
      <c r="B62" s="326" t="s">
        <v>196</v>
      </c>
      <c r="C62" s="326" t="s">
        <v>197</v>
      </c>
      <c r="D62" s="326"/>
      <c r="E62" s="104" t="s">
        <v>176</v>
      </c>
      <c r="F62" s="170">
        <f t="shared" si="0"/>
        <v>400000</v>
      </c>
      <c r="G62" s="170">
        <v>400000</v>
      </c>
      <c r="H62" s="155"/>
      <c r="I62" s="172"/>
    </row>
    <row r="63" spans="1:9" ht="16.5" customHeight="1">
      <c r="A63" s="324"/>
      <c r="B63" s="326"/>
      <c r="C63" s="326"/>
      <c r="D63" s="326"/>
      <c r="E63" s="104" t="s">
        <v>177</v>
      </c>
      <c r="F63" s="170">
        <f t="shared" si="0"/>
        <v>400000</v>
      </c>
      <c r="G63" s="170">
        <v>400000</v>
      </c>
      <c r="H63" s="155"/>
      <c r="I63" s="172"/>
    </row>
    <row r="64" spans="1:9" ht="16.5" customHeight="1">
      <c r="A64" s="324"/>
      <c r="B64" s="326"/>
      <c r="C64" s="326"/>
      <c r="D64" s="326"/>
      <c r="E64" s="104" t="s">
        <v>212</v>
      </c>
      <c r="F64" s="170">
        <f t="shared" si="0"/>
        <v>400000</v>
      </c>
      <c r="G64" s="170">
        <v>400000</v>
      </c>
      <c r="H64" s="155"/>
      <c r="I64" s="172"/>
    </row>
    <row r="65" spans="1:9" ht="18" customHeight="1">
      <c r="A65" s="324"/>
      <c r="B65" s="326" t="s">
        <v>61</v>
      </c>
      <c r="C65" s="326"/>
      <c r="D65" s="326"/>
      <c r="E65" s="104" t="s">
        <v>176</v>
      </c>
      <c r="F65" s="170">
        <f t="shared" si="0"/>
        <v>400000</v>
      </c>
      <c r="G65" s="170">
        <f>G62</f>
        <v>400000</v>
      </c>
      <c r="H65" s="155"/>
      <c r="I65" s="172"/>
    </row>
    <row r="66" spans="1:9" ht="18" customHeight="1">
      <c r="A66" s="324"/>
      <c r="B66" s="326"/>
      <c r="C66" s="326"/>
      <c r="D66" s="326"/>
      <c r="E66" s="104" t="s">
        <v>177</v>
      </c>
      <c r="F66" s="170">
        <f t="shared" si="0"/>
        <v>400000</v>
      </c>
      <c r="G66" s="170">
        <f>G63</f>
        <v>400000</v>
      </c>
      <c r="H66" s="155"/>
      <c r="I66" s="172"/>
    </row>
    <row r="67" spans="1:9" ht="18" customHeight="1">
      <c r="A67" s="324"/>
      <c r="B67" s="326"/>
      <c r="C67" s="326"/>
      <c r="D67" s="326"/>
      <c r="E67" s="105" t="s">
        <v>212</v>
      </c>
      <c r="F67" s="170">
        <f t="shared" si="0"/>
        <v>400000</v>
      </c>
      <c r="G67" s="170">
        <f>G64</f>
        <v>400000</v>
      </c>
      <c r="H67" s="155"/>
      <c r="I67" s="172"/>
    </row>
    <row r="68" spans="1:9" ht="18" customHeight="1">
      <c r="A68" s="324"/>
      <c r="B68" s="326" t="s">
        <v>198</v>
      </c>
      <c r="C68" s="326" t="s">
        <v>199</v>
      </c>
      <c r="D68" s="326"/>
      <c r="E68" s="104" t="s">
        <v>176</v>
      </c>
      <c r="F68" s="170">
        <f t="shared" si="0"/>
        <v>1319972</v>
      </c>
      <c r="G68" s="170">
        <v>1318972</v>
      </c>
      <c r="H68" s="155">
        <v>1000</v>
      </c>
      <c r="I68" s="172"/>
    </row>
    <row r="69" spans="1:9" ht="18" customHeight="1">
      <c r="A69" s="324"/>
      <c r="B69" s="326"/>
      <c r="C69" s="326"/>
      <c r="D69" s="326"/>
      <c r="E69" s="104" t="s">
        <v>177</v>
      </c>
      <c r="F69" s="170">
        <f t="shared" si="0"/>
        <v>1319573</v>
      </c>
      <c r="G69" s="170">
        <v>1318972</v>
      </c>
      <c r="H69" s="155">
        <v>601</v>
      </c>
      <c r="I69" s="172"/>
    </row>
    <row r="70" spans="1:9" ht="18" customHeight="1">
      <c r="A70" s="324"/>
      <c r="B70" s="326"/>
      <c r="C70" s="326"/>
      <c r="D70" s="326"/>
      <c r="E70" s="104" t="s">
        <v>178</v>
      </c>
      <c r="F70" s="170">
        <f t="shared" si="0"/>
        <v>1319573</v>
      </c>
      <c r="G70" s="170">
        <v>1318972</v>
      </c>
      <c r="H70" s="155">
        <v>601</v>
      </c>
      <c r="I70" s="172"/>
    </row>
    <row r="71" spans="1:9" ht="18" customHeight="1">
      <c r="A71" s="324"/>
      <c r="B71" s="326"/>
      <c r="C71" s="326" t="s">
        <v>200</v>
      </c>
      <c r="D71" s="326"/>
      <c r="E71" s="104" t="s">
        <v>176</v>
      </c>
      <c r="F71" s="170">
        <f t="shared" si="0"/>
        <v>1800000</v>
      </c>
      <c r="G71" s="170">
        <v>1792460</v>
      </c>
      <c r="H71" s="155">
        <v>7540</v>
      </c>
      <c r="I71" s="172"/>
    </row>
    <row r="72" spans="1:9" ht="18" customHeight="1">
      <c r="A72" s="324"/>
      <c r="B72" s="326"/>
      <c r="C72" s="326"/>
      <c r="D72" s="326"/>
      <c r="E72" s="104" t="s">
        <v>177</v>
      </c>
      <c r="F72" s="170">
        <f t="shared" si="0"/>
        <v>1792460</v>
      </c>
      <c r="G72" s="170">
        <v>1792460</v>
      </c>
      <c r="H72" s="155"/>
      <c r="I72" s="172"/>
    </row>
    <row r="73" spans="1:9" ht="18" customHeight="1">
      <c r="A73" s="324"/>
      <c r="B73" s="326"/>
      <c r="C73" s="326"/>
      <c r="D73" s="326"/>
      <c r="E73" s="104" t="s">
        <v>178</v>
      </c>
      <c r="F73" s="170">
        <f t="shared" si="0"/>
        <v>1792460</v>
      </c>
      <c r="G73" s="170">
        <v>1792460</v>
      </c>
      <c r="H73" s="155"/>
      <c r="I73" s="172"/>
    </row>
    <row r="74" spans="1:9" ht="18" customHeight="1">
      <c r="A74" s="324"/>
      <c r="B74" s="326"/>
      <c r="C74" s="326" t="s">
        <v>201</v>
      </c>
      <c r="D74" s="326"/>
      <c r="E74" s="104" t="s">
        <v>176</v>
      </c>
      <c r="F74" s="170">
        <f t="shared" si="0"/>
        <v>2438650</v>
      </c>
      <c r="G74" s="170">
        <v>2438650</v>
      </c>
      <c r="H74" s="155"/>
      <c r="I74" s="172"/>
    </row>
    <row r="75" spans="1:9" ht="18" customHeight="1">
      <c r="A75" s="324"/>
      <c r="B75" s="326"/>
      <c r="C75" s="326"/>
      <c r="D75" s="326"/>
      <c r="E75" s="104" t="s">
        <v>177</v>
      </c>
      <c r="F75" s="170">
        <f t="shared" si="0"/>
        <v>2438650</v>
      </c>
      <c r="G75" s="170">
        <v>2438650</v>
      </c>
      <c r="H75" s="155"/>
      <c r="I75" s="172"/>
    </row>
    <row r="76" spans="1:9" ht="18" customHeight="1">
      <c r="A76" s="324"/>
      <c r="B76" s="326"/>
      <c r="C76" s="326"/>
      <c r="D76" s="326"/>
      <c r="E76" s="104" t="s">
        <v>178</v>
      </c>
      <c r="F76" s="170">
        <f aca="true" t="shared" si="1" ref="F76:F154">SUM(G76:I76)</f>
        <v>2438650</v>
      </c>
      <c r="G76" s="170">
        <v>2438650</v>
      </c>
      <c r="H76" s="155"/>
      <c r="I76" s="172"/>
    </row>
    <row r="77" spans="1:9" ht="18" customHeight="1">
      <c r="A77" s="324"/>
      <c r="B77" s="326"/>
      <c r="C77" s="326" t="s">
        <v>202</v>
      </c>
      <c r="D77" s="326"/>
      <c r="E77" s="104" t="s">
        <v>176</v>
      </c>
      <c r="F77" s="170">
        <f t="shared" si="1"/>
        <v>4318000</v>
      </c>
      <c r="G77" s="170">
        <v>4318000</v>
      </c>
      <c r="H77" s="155"/>
      <c r="I77" s="172"/>
    </row>
    <row r="78" spans="1:9" ht="18" customHeight="1">
      <c r="A78" s="324"/>
      <c r="B78" s="326"/>
      <c r="C78" s="326"/>
      <c r="D78" s="326"/>
      <c r="E78" s="104" t="s">
        <v>177</v>
      </c>
      <c r="F78" s="170">
        <f t="shared" si="1"/>
        <v>4318000</v>
      </c>
      <c r="G78" s="170">
        <v>4318000</v>
      </c>
      <c r="H78" s="155"/>
      <c r="I78" s="172"/>
    </row>
    <row r="79" spans="1:9" ht="18" customHeight="1">
      <c r="A79" s="324"/>
      <c r="B79" s="326"/>
      <c r="C79" s="326"/>
      <c r="D79" s="326"/>
      <c r="E79" s="104" t="s">
        <v>212</v>
      </c>
      <c r="F79" s="170">
        <f t="shared" si="1"/>
        <v>4318000</v>
      </c>
      <c r="G79" s="170">
        <v>4318000</v>
      </c>
      <c r="H79" s="155"/>
      <c r="I79" s="172"/>
    </row>
    <row r="80" spans="1:9" ht="18" customHeight="1">
      <c r="A80" s="324"/>
      <c r="B80" s="326"/>
      <c r="C80" s="326" t="s">
        <v>282</v>
      </c>
      <c r="D80" s="326"/>
      <c r="E80" s="104" t="s">
        <v>176</v>
      </c>
      <c r="F80" s="170">
        <f t="shared" si="1"/>
        <v>57800</v>
      </c>
      <c r="G80" s="170">
        <v>57800</v>
      </c>
      <c r="H80" s="155"/>
      <c r="I80" s="172"/>
    </row>
    <row r="81" spans="1:9" ht="18" customHeight="1">
      <c r="A81" s="324"/>
      <c r="B81" s="326"/>
      <c r="C81" s="326"/>
      <c r="D81" s="326"/>
      <c r="E81" s="104" t="s">
        <v>177</v>
      </c>
      <c r="F81" s="170">
        <f t="shared" si="1"/>
        <v>57800</v>
      </c>
      <c r="G81" s="170">
        <v>57800</v>
      </c>
      <c r="H81" s="155"/>
      <c r="I81" s="172"/>
    </row>
    <row r="82" spans="1:9" ht="18" customHeight="1">
      <c r="A82" s="324"/>
      <c r="B82" s="326"/>
      <c r="C82" s="326"/>
      <c r="D82" s="326"/>
      <c r="E82" s="104" t="s">
        <v>212</v>
      </c>
      <c r="F82" s="170">
        <f t="shared" si="1"/>
        <v>57800</v>
      </c>
      <c r="G82" s="170">
        <v>57800</v>
      </c>
      <c r="H82" s="155"/>
      <c r="I82" s="172"/>
    </row>
    <row r="83" spans="1:9" ht="18" customHeight="1">
      <c r="A83" s="324"/>
      <c r="B83" s="326" t="s">
        <v>61</v>
      </c>
      <c r="C83" s="326"/>
      <c r="D83" s="326"/>
      <c r="E83" s="104" t="s">
        <v>176</v>
      </c>
      <c r="F83" s="170">
        <f t="shared" si="1"/>
        <v>9934422</v>
      </c>
      <c r="G83" s="170">
        <f aca="true" t="shared" si="2" ref="G83:H85">G68+G71+G74+G77+G80</f>
        <v>9925882</v>
      </c>
      <c r="H83" s="170">
        <f t="shared" si="2"/>
        <v>8540</v>
      </c>
      <c r="I83" s="172"/>
    </row>
    <row r="84" spans="1:9" ht="18" customHeight="1">
      <c r="A84" s="324"/>
      <c r="B84" s="326"/>
      <c r="C84" s="326"/>
      <c r="D84" s="326"/>
      <c r="E84" s="104" t="s">
        <v>177</v>
      </c>
      <c r="F84" s="170">
        <f t="shared" si="1"/>
        <v>9926483</v>
      </c>
      <c r="G84" s="170">
        <f t="shared" si="2"/>
        <v>9925882</v>
      </c>
      <c r="H84" s="170">
        <f t="shared" si="2"/>
        <v>601</v>
      </c>
      <c r="I84" s="172"/>
    </row>
    <row r="85" spans="1:9" ht="18" customHeight="1" thickBot="1">
      <c r="A85" s="327"/>
      <c r="B85" s="328"/>
      <c r="C85" s="328"/>
      <c r="D85" s="328"/>
      <c r="E85" s="159" t="s">
        <v>212</v>
      </c>
      <c r="F85" s="173">
        <f t="shared" si="1"/>
        <v>9926483</v>
      </c>
      <c r="G85" s="173">
        <f t="shared" si="2"/>
        <v>9925882</v>
      </c>
      <c r="H85" s="173">
        <f t="shared" si="2"/>
        <v>601</v>
      </c>
      <c r="I85" s="174"/>
    </row>
    <row r="86" spans="1:9" ht="18" customHeight="1">
      <c r="A86" s="323" t="s">
        <v>61</v>
      </c>
      <c r="B86" s="325"/>
      <c r="C86" s="325"/>
      <c r="D86" s="325"/>
      <c r="E86" s="156" t="s">
        <v>176</v>
      </c>
      <c r="F86" s="175">
        <f t="shared" si="1"/>
        <v>43476342</v>
      </c>
      <c r="G86" s="175">
        <f aca="true" t="shared" si="3" ref="G86:H88">G59+G65+G83</f>
        <v>43467802</v>
      </c>
      <c r="H86" s="158">
        <f t="shared" si="3"/>
        <v>8540</v>
      </c>
      <c r="I86" s="176"/>
    </row>
    <row r="87" spans="1:9" ht="18" customHeight="1">
      <c r="A87" s="324"/>
      <c r="B87" s="326"/>
      <c r="C87" s="326"/>
      <c r="D87" s="326"/>
      <c r="E87" s="104" t="s">
        <v>177</v>
      </c>
      <c r="F87" s="170">
        <f t="shared" si="1"/>
        <v>43468403</v>
      </c>
      <c r="G87" s="170">
        <f t="shared" si="3"/>
        <v>43467802</v>
      </c>
      <c r="H87" s="155">
        <f t="shared" si="3"/>
        <v>601</v>
      </c>
      <c r="I87" s="172"/>
    </row>
    <row r="88" spans="1:9" ht="18" customHeight="1">
      <c r="A88" s="324"/>
      <c r="B88" s="326"/>
      <c r="C88" s="326"/>
      <c r="D88" s="326"/>
      <c r="E88" s="104" t="s">
        <v>178</v>
      </c>
      <c r="F88" s="170">
        <f t="shared" si="1"/>
        <v>43468403</v>
      </c>
      <c r="G88" s="170">
        <f t="shared" si="3"/>
        <v>43467802</v>
      </c>
      <c r="H88" s="155">
        <f t="shared" si="3"/>
        <v>601</v>
      </c>
      <c r="I88" s="172"/>
    </row>
    <row r="89" spans="1:9" ht="18" customHeight="1">
      <c r="A89" s="324" t="s">
        <v>211</v>
      </c>
      <c r="B89" s="326" t="s">
        <v>203</v>
      </c>
      <c r="C89" s="326" t="s">
        <v>203</v>
      </c>
      <c r="D89" s="326"/>
      <c r="E89" s="104" t="s">
        <v>176</v>
      </c>
      <c r="F89" s="170">
        <f t="shared" si="1"/>
        <v>8200000</v>
      </c>
      <c r="G89" s="170">
        <v>8200000</v>
      </c>
      <c r="H89" s="155"/>
      <c r="I89" s="172"/>
    </row>
    <row r="90" spans="1:9" ht="18" customHeight="1">
      <c r="A90" s="324"/>
      <c r="B90" s="326"/>
      <c r="C90" s="326"/>
      <c r="D90" s="326"/>
      <c r="E90" s="104" t="s">
        <v>177</v>
      </c>
      <c r="F90" s="170">
        <f t="shared" si="1"/>
        <v>8200000</v>
      </c>
      <c r="G90" s="170">
        <v>8200000</v>
      </c>
      <c r="H90" s="155"/>
      <c r="I90" s="172"/>
    </row>
    <row r="91" spans="1:9" ht="18" customHeight="1">
      <c r="A91" s="324"/>
      <c r="B91" s="326"/>
      <c r="C91" s="326"/>
      <c r="D91" s="326"/>
      <c r="E91" s="104" t="s">
        <v>178</v>
      </c>
      <c r="F91" s="170">
        <f t="shared" si="1"/>
        <v>8200000</v>
      </c>
      <c r="G91" s="170">
        <v>8200000</v>
      </c>
      <c r="H91" s="155"/>
      <c r="I91" s="172"/>
    </row>
    <row r="92" spans="1:9" ht="18" customHeight="1">
      <c r="A92" s="324"/>
      <c r="B92" s="326"/>
      <c r="C92" s="326" t="s">
        <v>269</v>
      </c>
      <c r="D92" s="326"/>
      <c r="E92" s="104" t="s">
        <v>176</v>
      </c>
      <c r="F92" s="170">
        <f t="shared" si="1"/>
        <v>53948630</v>
      </c>
      <c r="G92" s="170">
        <v>53948630</v>
      </c>
      <c r="H92" s="155"/>
      <c r="I92" s="172"/>
    </row>
    <row r="93" spans="1:9" ht="18" customHeight="1">
      <c r="A93" s="324"/>
      <c r="B93" s="326"/>
      <c r="C93" s="326"/>
      <c r="D93" s="326"/>
      <c r="E93" s="104" t="s">
        <v>177</v>
      </c>
      <c r="F93" s="170">
        <f t="shared" si="1"/>
        <v>53948630</v>
      </c>
      <c r="G93" s="170">
        <v>53948630</v>
      </c>
      <c r="H93" s="155"/>
      <c r="I93" s="172"/>
    </row>
    <row r="94" spans="1:9" ht="18" customHeight="1">
      <c r="A94" s="324"/>
      <c r="B94" s="326"/>
      <c r="C94" s="326"/>
      <c r="D94" s="326"/>
      <c r="E94" s="104" t="s">
        <v>178</v>
      </c>
      <c r="F94" s="170">
        <f t="shared" si="1"/>
        <v>53948630</v>
      </c>
      <c r="G94" s="170">
        <v>53948630</v>
      </c>
      <c r="H94" s="155"/>
      <c r="I94" s="172"/>
    </row>
    <row r="95" spans="1:9" ht="18" customHeight="1">
      <c r="A95" s="324"/>
      <c r="B95" s="326"/>
      <c r="C95" s="326" t="s">
        <v>204</v>
      </c>
      <c r="D95" s="326"/>
      <c r="E95" s="104" t="s">
        <v>176</v>
      </c>
      <c r="F95" s="170">
        <f>SUM(G95:I95)</f>
        <v>1379478</v>
      </c>
      <c r="G95" s="170">
        <v>1379478</v>
      </c>
      <c r="H95" s="155"/>
      <c r="I95" s="172"/>
    </row>
    <row r="96" spans="1:9" ht="18" customHeight="1">
      <c r="A96" s="324"/>
      <c r="B96" s="326"/>
      <c r="C96" s="326"/>
      <c r="D96" s="326"/>
      <c r="E96" s="104" t="s">
        <v>177</v>
      </c>
      <c r="F96" s="170">
        <f t="shared" si="1"/>
        <v>1379478</v>
      </c>
      <c r="G96" s="170">
        <v>1379478</v>
      </c>
      <c r="H96" s="155"/>
      <c r="I96" s="172"/>
    </row>
    <row r="97" spans="1:9" ht="18" customHeight="1">
      <c r="A97" s="324"/>
      <c r="B97" s="326"/>
      <c r="C97" s="326"/>
      <c r="D97" s="326"/>
      <c r="E97" s="104" t="s">
        <v>178</v>
      </c>
      <c r="F97" s="170">
        <f t="shared" si="1"/>
        <v>1379478</v>
      </c>
      <c r="G97" s="170">
        <v>1379478</v>
      </c>
      <c r="H97" s="155"/>
      <c r="I97" s="172"/>
    </row>
    <row r="98" spans="1:9" ht="18" customHeight="1">
      <c r="A98" s="324"/>
      <c r="B98" s="326"/>
      <c r="C98" s="326" t="s">
        <v>205</v>
      </c>
      <c r="D98" s="326"/>
      <c r="E98" s="104" t="s">
        <v>176</v>
      </c>
      <c r="F98" s="170">
        <f t="shared" si="1"/>
        <v>600000</v>
      </c>
      <c r="G98" s="170">
        <v>600000</v>
      </c>
      <c r="H98" s="155"/>
      <c r="I98" s="172"/>
    </row>
    <row r="99" spans="1:9" ht="18" customHeight="1">
      <c r="A99" s="324"/>
      <c r="B99" s="326"/>
      <c r="C99" s="326"/>
      <c r="D99" s="326"/>
      <c r="E99" s="104" t="s">
        <v>177</v>
      </c>
      <c r="F99" s="170">
        <f t="shared" si="1"/>
        <v>600000</v>
      </c>
      <c r="G99" s="170">
        <v>600000</v>
      </c>
      <c r="H99" s="155"/>
      <c r="I99" s="172"/>
    </row>
    <row r="100" spans="1:9" ht="18" customHeight="1">
      <c r="A100" s="324"/>
      <c r="B100" s="326"/>
      <c r="C100" s="326"/>
      <c r="D100" s="326"/>
      <c r="E100" s="104" t="s">
        <v>178</v>
      </c>
      <c r="F100" s="170">
        <f t="shared" si="1"/>
        <v>600000</v>
      </c>
      <c r="G100" s="170">
        <v>600000</v>
      </c>
      <c r="H100" s="155"/>
      <c r="I100" s="172"/>
    </row>
    <row r="101" spans="1:9" ht="18" customHeight="1">
      <c r="A101" s="324"/>
      <c r="B101" s="326" t="s">
        <v>221</v>
      </c>
      <c r="C101" s="326"/>
      <c r="D101" s="326"/>
      <c r="E101" s="104" t="s">
        <v>176</v>
      </c>
      <c r="F101" s="170">
        <f t="shared" si="1"/>
        <v>64128108</v>
      </c>
      <c r="G101" s="170">
        <f>G89+G95+G98+G92</f>
        <v>64128108</v>
      </c>
      <c r="H101" s="170"/>
      <c r="I101" s="171"/>
    </row>
    <row r="102" spans="1:9" ht="18" customHeight="1">
      <c r="A102" s="324"/>
      <c r="B102" s="326"/>
      <c r="C102" s="326"/>
      <c r="D102" s="326"/>
      <c r="E102" s="104" t="s">
        <v>177</v>
      </c>
      <c r="F102" s="170">
        <f t="shared" si="1"/>
        <v>64128108</v>
      </c>
      <c r="G102" s="170">
        <f>G90+G96+G99+G93</f>
        <v>64128108</v>
      </c>
      <c r="H102" s="170"/>
      <c r="I102" s="171"/>
    </row>
    <row r="103" spans="1:9" ht="18" customHeight="1">
      <c r="A103" s="324"/>
      <c r="B103" s="326"/>
      <c r="C103" s="326"/>
      <c r="D103" s="326"/>
      <c r="E103" s="105" t="s">
        <v>212</v>
      </c>
      <c r="F103" s="170">
        <f t="shared" si="1"/>
        <v>64128108</v>
      </c>
      <c r="G103" s="170">
        <f>G91+G97+G100+G94</f>
        <v>64128108</v>
      </c>
      <c r="H103" s="170"/>
      <c r="I103" s="171"/>
    </row>
    <row r="104" spans="1:9" ht="18" customHeight="1">
      <c r="A104" s="324" t="s">
        <v>61</v>
      </c>
      <c r="B104" s="326"/>
      <c r="C104" s="326"/>
      <c r="D104" s="326"/>
      <c r="E104" s="104" t="s">
        <v>176</v>
      </c>
      <c r="F104" s="170">
        <f t="shared" si="1"/>
        <v>64128108</v>
      </c>
      <c r="G104" s="170">
        <f>G101</f>
        <v>64128108</v>
      </c>
      <c r="H104" s="170"/>
      <c r="I104" s="172"/>
    </row>
    <row r="105" spans="1:9" ht="18" customHeight="1">
      <c r="A105" s="324"/>
      <c r="B105" s="326"/>
      <c r="C105" s="326"/>
      <c r="D105" s="326"/>
      <c r="E105" s="104" t="s">
        <v>177</v>
      </c>
      <c r="F105" s="170">
        <f t="shared" si="1"/>
        <v>64128108</v>
      </c>
      <c r="G105" s="170">
        <f>G102</f>
        <v>64128108</v>
      </c>
      <c r="H105" s="170"/>
      <c r="I105" s="172"/>
    </row>
    <row r="106" spans="1:9" ht="18" customHeight="1">
      <c r="A106" s="324"/>
      <c r="B106" s="326"/>
      <c r="C106" s="326"/>
      <c r="D106" s="326"/>
      <c r="E106" s="104" t="s">
        <v>212</v>
      </c>
      <c r="F106" s="170">
        <f t="shared" si="1"/>
        <v>64128108</v>
      </c>
      <c r="G106" s="170">
        <f>G103</f>
        <v>64128108</v>
      </c>
      <c r="H106" s="170"/>
      <c r="I106" s="172"/>
    </row>
    <row r="107" spans="1:9" ht="18" customHeight="1">
      <c r="A107" s="324" t="s">
        <v>206</v>
      </c>
      <c r="B107" s="326" t="s">
        <v>206</v>
      </c>
      <c r="C107" s="326" t="s">
        <v>239</v>
      </c>
      <c r="D107" s="326"/>
      <c r="E107" s="104" t="s">
        <v>176</v>
      </c>
      <c r="F107" s="170">
        <f t="shared" si="1"/>
        <v>0</v>
      </c>
      <c r="G107" s="170"/>
      <c r="H107" s="170"/>
      <c r="I107" s="172"/>
    </row>
    <row r="108" spans="1:9" ht="18" customHeight="1">
      <c r="A108" s="324"/>
      <c r="B108" s="326"/>
      <c r="C108" s="326"/>
      <c r="D108" s="326"/>
      <c r="E108" s="104" t="s">
        <v>177</v>
      </c>
      <c r="F108" s="170">
        <f t="shared" si="1"/>
        <v>0</v>
      </c>
      <c r="G108" s="170"/>
      <c r="H108" s="170"/>
      <c r="I108" s="172"/>
    </row>
    <row r="109" spans="1:9" ht="18" customHeight="1">
      <c r="A109" s="324"/>
      <c r="B109" s="326"/>
      <c r="C109" s="326"/>
      <c r="D109" s="326"/>
      <c r="E109" s="104" t="s">
        <v>212</v>
      </c>
      <c r="F109" s="170">
        <f t="shared" si="1"/>
        <v>0</v>
      </c>
      <c r="G109" s="170"/>
      <c r="H109" s="170"/>
      <c r="I109" s="172"/>
    </row>
    <row r="110" spans="1:9" ht="18" customHeight="1">
      <c r="A110" s="324"/>
      <c r="B110" s="326"/>
      <c r="C110" s="326" t="s">
        <v>136</v>
      </c>
      <c r="D110" s="326"/>
      <c r="E110" s="104" t="s">
        <v>176</v>
      </c>
      <c r="F110" s="170">
        <f t="shared" si="1"/>
        <v>3600000</v>
      </c>
      <c r="G110" s="170">
        <v>3600000</v>
      </c>
      <c r="H110" s="155"/>
      <c r="I110" s="172"/>
    </row>
    <row r="111" spans="1:9" ht="18" customHeight="1">
      <c r="A111" s="324"/>
      <c r="B111" s="326"/>
      <c r="C111" s="326"/>
      <c r="D111" s="326"/>
      <c r="E111" s="104" t="s">
        <v>177</v>
      </c>
      <c r="F111" s="170">
        <f t="shared" si="1"/>
        <v>3600000</v>
      </c>
      <c r="G111" s="170">
        <v>3600000</v>
      </c>
      <c r="H111" s="155"/>
      <c r="I111" s="172"/>
    </row>
    <row r="112" spans="1:9" ht="18" customHeight="1" thickBot="1">
      <c r="A112" s="327"/>
      <c r="B112" s="328"/>
      <c r="C112" s="328"/>
      <c r="D112" s="328"/>
      <c r="E112" s="106" t="s">
        <v>178</v>
      </c>
      <c r="F112" s="173">
        <f t="shared" si="1"/>
        <v>3600000</v>
      </c>
      <c r="G112" s="173">
        <v>3600000</v>
      </c>
      <c r="H112" s="157"/>
      <c r="I112" s="174"/>
    </row>
    <row r="113" spans="1:9" ht="18" customHeight="1">
      <c r="A113" s="323" t="s">
        <v>283</v>
      </c>
      <c r="B113" s="325" t="s">
        <v>283</v>
      </c>
      <c r="C113" s="325" t="s">
        <v>137</v>
      </c>
      <c r="D113" s="325"/>
      <c r="E113" s="156" t="s">
        <v>176</v>
      </c>
      <c r="F113" s="175">
        <f>SUM(G113:I113)</f>
        <v>5967020</v>
      </c>
      <c r="G113" s="175">
        <v>5967020</v>
      </c>
      <c r="H113" s="205"/>
      <c r="I113" s="176"/>
    </row>
    <row r="114" spans="1:9" ht="18" customHeight="1">
      <c r="A114" s="324"/>
      <c r="B114" s="326"/>
      <c r="C114" s="326"/>
      <c r="D114" s="326"/>
      <c r="E114" s="104" t="s">
        <v>177</v>
      </c>
      <c r="F114" s="170">
        <f t="shared" si="1"/>
        <v>5967020</v>
      </c>
      <c r="G114" s="170">
        <v>5967020</v>
      </c>
      <c r="H114" s="167"/>
      <c r="I114" s="172"/>
    </row>
    <row r="115" spans="1:9" ht="18" customHeight="1">
      <c r="A115" s="324"/>
      <c r="B115" s="326"/>
      <c r="C115" s="326"/>
      <c r="D115" s="326"/>
      <c r="E115" s="104" t="s">
        <v>178</v>
      </c>
      <c r="F115" s="170">
        <f t="shared" si="1"/>
        <v>5967020</v>
      </c>
      <c r="G115" s="170">
        <v>5967020</v>
      </c>
      <c r="H115" s="167"/>
      <c r="I115" s="172"/>
    </row>
    <row r="116" spans="1:9" ht="18" customHeight="1">
      <c r="A116" s="324"/>
      <c r="B116" s="326"/>
      <c r="C116" s="326" t="s">
        <v>240</v>
      </c>
      <c r="D116" s="326"/>
      <c r="E116" s="104" t="s">
        <v>176</v>
      </c>
      <c r="F116" s="170">
        <f>SUM(G116:I116)</f>
        <v>200000</v>
      </c>
      <c r="G116" s="170">
        <v>200000</v>
      </c>
      <c r="H116" s="167"/>
      <c r="I116" s="172"/>
    </row>
    <row r="117" spans="1:9" ht="18" customHeight="1">
      <c r="A117" s="324"/>
      <c r="B117" s="326"/>
      <c r="C117" s="326"/>
      <c r="D117" s="326"/>
      <c r="E117" s="104" t="s">
        <v>177</v>
      </c>
      <c r="F117" s="170">
        <f t="shared" si="1"/>
        <v>200000</v>
      </c>
      <c r="G117" s="170">
        <v>200000</v>
      </c>
      <c r="H117" s="167"/>
      <c r="I117" s="172"/>
    </row>
    <row r="118" spans="1:9" ht="18" customHeight="1">
      <c r="A118" s="324"/>
      <c r="B118" s="326"/>
      <c r="C118" s="326"/>
      <c r="D118" s="326"/>
      <c r="E118" s="104" t="s">
        <v>178</v>
      </c>
      <c r="F118" s="170">
        <f t="shared" si="1"/>
        <v>200000</v>
      </c>
      <c r="G118" s="170">
        <v>200000</v>
      </c>
      <c r="H118" s="167"/>
      <c r="I118" s="172"/>
    </row>
    <row r="119" spans="1:9" ht="18" customHeight="1">
      <c r="A119" s="324"/>
      <c r="B119" s="326"/>
      <c r="C119" s="326" t="s">
        <v>207</v>
      </c>
      <c r="D119" s="326"/>
      <c r="E119" s="104" t="s">
        <v>176</v>
      </c>
      <c r="F119" s="170">
        <f t="shared" si="1"/>
        <v>444500</v>
      </c>
      <c r="G119" s="170">
        <v>444500</v>
      </c>
      <c r="H119" s="155"/>
      <c r="I119" s="172"/>
    </row>
    <row r="120" spans="1:9" ht="18" customHeight="1">
      <c r="A120" s="324"/>
      <c r="B120" s="326"/>
      <c r="C120" s="326"/>
      <c r="D120" s="326"/>
      <c r="E120" s="104" t="s">
        <v>177</v>
      </c>
      <c r="F120" s="170">
        <f t="shared" si="1"/>
        <v>444500</v>
      </c>
      <c r="G120" s="170">
        <v>444500</v>
      </c>
      <c r="H120" s="155"/>
      <c r="I120" s="172"/>
    </row>
    <row r="121" spans="1:9" ht="18" customHeight="1">
      <c r="A121" s="324"/>
      <c r="B121" s="326"/>
      <c r="C121" s="326"/>
      <c r="D121" s="326"/>
      <c r="E121" s="104" t="s">
        <v>178</v>
      </c>
      <c r="F121" s="170">
        <f t="shared" si="1"/>
        <v>444500</v>
      </c>
      <c r="G121" s="170">
        <v>444500</v>
      </c>
      <c r="H121" s="155"/>
      <c r="I121" s="172"/>
    </row>
    <row r="122" spans="1:9" ht="18" customHeight="1">
      <c r="A122" s="324"/>
      <c r="B122" s="326"/>
      <c r="C122" s="326" t="s">
        <v>140</v>
      </c>
      <c r="D122" s="326"/>
      <c r="E122" s="104" t="s">
        <v>176</v>
      </c>
      <c r="F122" s="170">
        <f t="shared" si="1"/>
        <v>735200</v>
      </c>
      <c r="G122" s="170">
        <v>735200</v>
      </c>
      <c r="H122" s="155"/>
      <c r="I122" s="172"/>
    </row>
    <row r="123" spans="1:9" ht="18" customHeight="1">
      <c r="A123" s="324"/>
      <c r="B123" s="326"/>
      <c r="C123" s="326"/>
      <c r="D123" s="326"/>
      <c r="E123" s="104" t="s">
        <v>177</v>
      </c>
      <c r="F123" s="170">
        <f t="shared" si="1"/>
        <v>735200</v>
      </c>
      <c r="G123" s="170">
        <v>735200</v>
      </c>
      <c r="H123" s="155"/>
      <c r="I123" s="172"/>
    </row>
    <row r="124" spans="1:9" ht="18" customHeight="1">
      <c r="A124" s="324"/>
      <c r="B124" s="326"/>
      <c r="C124" s="326"/>
      <c r="D124" s="326"/>
      <c r="E124" s="104" t="s">
        <v>178</v>
      </c>
      <c r="F124" s="170">
        <f t="shared" si="1"/>
        <v>735200</v>
      </c>
      <c r="G124" s="170">
        <v>735200</v>
      </c>
      <c r="H124" s="155"/>
      <c r="I124" s="172"/>
    </row>
    <row r="125" spans="1:9" ht="18" customHeight="1">
      <c r="A125" s="324"/>
      <c r="B125" s="326"/>
      <c r="C125" s="326" t="s">
        <v>208</v>
      </c>
      <c r="D125" s="326"/>
      <c r="E125" s="104" t="s">
        <v>176</v>
      </c>
      <c r="F125" s="170">
        <f t="shared" si="1"/>
        <v>73000</v>
      </c>
      <c r="G125" s="170">
        <v>20000</v>
      </c>
      <c r="H125" s="155">
        <v>53000</v>
      </c>
      <c r="I125" s="172"/>
    </row>
    <row r="126" spans="1:9" ht="18" customHeight="1">
      <c r="A126" s="324"/>
      <c r="B126" s="326"/>
      <c r="C126" s="326"/>
      <c r="D126" s="326"/>
      <c r="E126" s="104" t="s">
        <v>177</v>
      </c>
      <c r="F126" s="170">
        <f t="shared" si="1"/>
        <v>73000</v>
      </c>
      <c r="G126" s="170">
        <v>20000</v>
      </c>
      <c r="H126" s="155">
        <v>53000</v>
      </c>
      <c r="I126" s="172"/>
    </row>
    <row r="127" spans="1:9" ht="18" customHeight="1">
      <c r="A127" s="324"/>
      <c r="B127" s="326"/>
      <c r="C127" s="326"/>
      <c r="D127" s="326"/>
      <c r="E127" s="104" t="s">
        <v>212</v>
      </c>
      <c r="F127" s="170">
        <f t="shared" si="1"/>
        <v>73000</v>
      </c>
      <c r="G127" s="170">
        <v>20000</v>
      </c>
      <c r="H127" s="155">
        <v>53000</v>
      </c>
      <c r="I127" s="172"/>
    </row>
    <row r="128" spans="1:9" ht="18" customHeight="1">
      <c r="A128" s="324"/>
      <c r="B128" s="326" t="s">
        <v>61</v>
      </c>
      <c r="C128" s="326"/>
      <c r="D128" s="326"/>
      <c r="E128" s="104" t="s">
        <v>176</v>
      </c>
      <c r="F128" s="170">
        <f t="shared" si="1"/>
        <v>11019720</v>
      </c>
      <c r="G128" s="170">
        <f aca="true" t="shared" si="4" ref="G128:H130">G107+G110+G113+G119+G122+G125+G116</f>
        <v>10966720</v>
      </c>
      <c r="H128" s="170">
        <f t="shared" si="4"/>
        <v>53000</v>
      </c>
      <c r="I128" s="172"/>
    </row>
    <row r="129" spans="1:9" ht="18" customHeight="1">
      <c r="A129" s="324"/>
      <c r="B129" s="326"/>
      <c r="C129" s="326"/>
      <c r="D129" s="326"/>
      <c r="E129" s="104" t="s">
        <v>177</v>
      </c>
      <c r="F129" s="170">
        <f t="shared" si="1"/>
        <v>11019720</v>
      </c>
      <c r="G129" s="170">
        <f t="shared" si="4"/>
        <v>10966720</v>
      </c>
      <c r="H129" s="170">
        <f t="shared" si="4"/>
        <v>53000</v>
      </c>
      <c r="I129" s="172"/>
    </row>
    <row r="130" spans="1:9" ht="18" customHeight="1">
      <c r="A130" s="324"/>
      <c r="B130" s="326"/>
      <c r="C130" s="326"/>
      <c r="D130" s="326"/>
      <c r="E130" s="105" t="s">
        <v>212</v>
      </c>
      <c r="F130" s="170">
        <f t="shared" si="1"/>
        <v>11019720</v>
      </c>
      <c r="G130" s="170">
        <f t="shared" si="4"/>
        <v>10966720</v>
      </c>
      <c r="H130" s="170">
        <f t="shared" si="4"/>
        <v>53000</v>
      </c>
      <c r="I130" s="172"/>
    </row>
    <row r="131" spans="1:9" ht="18" customHeight="1">
      <c r="A131" s="324" t="s">
        <v>61</v>
      </c>
      <c r="B131" s="326"/>
      <c r="C131" s="326"/>
      <c r="D131" s="326"/>
      <c r="E131" s="104" t="s">
        <v>176</v>
      </c>
      <c r="F131" s="170">
        <f t="shared" si="1"/>
        <v>11019720</v>
      </c>
      <c r="G131" s="170">
        <f aca="true" t="shared" si="5" ref="G131:H133">G128</f>
        <v>10966720</v>
      </c>
      <c r="H131" s="170">
        <f t="shared" si="5"/>
        <v>53000</v>
      </c>
      <c r="I131" s="172"/>
    </row>
    <row r="132" spans="1:9" ht="16.5" customHeight="1">
      <c r="A132" s="324"/>
      <c r="B132" s="326"/>
      <c r="C132" s="326"/>
      <c r="D132" s="326"/>
      <c r="E132" s="104" t="s">
        <v>177</v>
      </c>
      <c r="F132" s="170">
        <f t="shared" si="1"/>
        <v>11019720</v>
      </c>
      <c r="G132" s="170">
        <f t="shared" si="5"/>
        <v>10966720</v>
      </c>
      <c r="H132" s="170">
        <f t="shared" si="5"/>
        <v>53000</v>
      </c>
      <c r="I132" s="172"/>
    </row>
    <row r="133" spans="1:9" ht="16.5" customHeight="1">
      <c r="A133" s="324"/>
      <c r="B133" s="326"/>
      <c r="C133" s="326"/>
      <c r="D133" s="326"/>
      <c r="E133" s="104" t="s">
        <v>178</v>
      </c>
      <c r="F133" s="170">
        <f aca="true" t="shared" si="6" ref="F133:F144">SUM(G133:I133)</f>
        <v>11019720</v>
      </c>
      <c r="G133" s="170">
        <f t="shared" si="5"/>
        <v>10966720</v>
      </c>
      <c r="H133" s="170">
        <f t="shared" si="5"/>
        <v>53000</v>
      </c>
      <c r="I133" s="172"/>
    </row>
    <row r="134" spans="1:9" ht="16.5" customHeight="1">
      <c r="A134" s="324" t="s">
        <v>215</v>
      </c>
      <c r="B134" s="326" t="s">
        <v>215</v>
      </c>
      <c r="C134" s="326" t="s">
        <v>216</v>
      </c>
      <c r="D134" s="326"/>
      <c r="E134" s="104" t="s">
        <v>176</v>
      </c>
      <c r="F134" s="170">
        <f t="shared" si="6"/>
        <v>936536</v>
      </c>
      <c r="G134" s="170">
        <v>931370</v>
      </c>
      <c r="H134" s="155">
        <v>5166</v>
      </c>
      <c r="I134" s="172"/>
    </row>
    <row r="135" spans="1:9" ht="16.5" customHeight="1">
      <c r="A135" s="324"/>
      <c r="B135" s="326"/>
      <c r="C135" s="326"/>
      <c r="D135" s="326"/>
      <c r="E135" s="104" t="s">
        <v>177</v>
      </c>
      <c r="F135" s="170">
        <f t="shared" si="6"/>
        <v>5166</v>
      </c>
      <c r="G135" s="170"/>
      <c r="H135" s="155">
        <v>5166</v>
      </c>
      <c r="I135" s="172"/>
    </row>
    <row r="136" spans="1:9" ht="16.5" customHeight="1">
      <c r="A136" s="324"/>
      <c r="B136" s="326"/>
      <c r="C136" s="326"/>
      <c r="D136" s="326"/>
      <c r="E136" s="104" t="s">
        <v>178</v>
      </c>
      <c r="F136" s="170">
        <f t="shared" si="6"/>
        <v>5166</v>
      </c>
      <c r="G136" s="170"/>
      <c r="H136" s="155">
        <v>5166</v>
      </c>
      <c r="I136" s="172"/>
    </row>
    <row r="137" spans="1:9" ht="16.5" customHeight="1">
      <c r="A137" s="324"/>
      <c r="B137" s="326" t="s">
        <v>61</v>
      </c>
      <c r="C137" s="326"/>
      <c r="D137" s="326"/>
      <c r="E137" s="104" t="s">
        <v>176</v>
      </c>
      <c r="F137" s="170">
        <f t="shared" si="6"/>
        <v>936536</v>
      </c>
      <c r="G137" s="170">
        <f aca="true" t="shared" si="7" ref="G137:G142">G134</f>
        <v>931370</v>
      </c>
      <c r="H137" s="155">
        <f aca="true" t="shared" si="8" ref="H137:H142">H134</f>
        <v>5166</v>
      </c>
      <c r="I137" s="172"/>
    </row>
    <row r="138" spans="1:9" ht="16.5" customHeight="1">
      <c r="A138" s="324"/>
      <c r="B138" s="326"/>
      <c r="C138" s="326"/>
      <c r="D138" s="326"/>
      <c r="E138" s="104" t="s">
        <v>177</v>
      </c>
      <c r="F138" s="170">
        <f t="shared" si="6"/>
        <v>5166</v>
      </c>
      <c r="G138" s="170">
        <f t="shared" si="7"/>
        <v>0</v>
      </c>
      <c r="H138" s="155">
        <f t="shared" si="8"/>
        <v>5166</v>
      </c>
      <c r="I138" s="172"/>
    </row>
    <row r="139" spans="1:9" ht="16.5" customHeight="1" thickBot="1">
      <c r="A139" s="327"/>
      <c r="B139" s="328"/>
      <c r="C139" s="328"/>
      <c r="D139" s="328"/>
      <c r="E139" s="106" t="s">
        <v>178</v>
      </c>
      <c r="F139" s="173">
        <f t="shared" si="6"/>
        <v>5166</v>
      </c>
      <c r="G139" s="173">
        <f t="shared" si="7"/>
        <v>0</v>
      </c>
      <c r="H139" s="157">
        <f t="shared" si="8"/>
        <v>5166</v>
      </c>
      <c r="I139" s="174"/>
    </row>
    <row r="140" spans="1:9" ht="16.5" customHeight="1">
      <c r="A140" s="323" t="s">
        <v>61</v>
      </c>
      <c r="B140" s="325"/>
      <c r="C140" s="325"/>
      <c r="D140" s="325"/>
      <c r="E140" s="156" t="s">
        <v>176</v>
      </c>
      <c r="F140" s="175">
        <f t="shared" si="6"/>
        <v>936536</v>
      </c>
      <c r="G140" s="175">
        <f t="shared" si="7"/>
        <v>931370</v>
      </c>
      <c r="H140" s="158">
        <f t="shared" si="8"/>
        <v>5166</v>
      </c>
      <c r="I140" s="176"/>
    </row>
    <row r="141" spans="1:9" ht="16.5" customHeight="1">
      <c r="A141" s="324"/>
      <c r="B141" s="326"/>
      <c r="C141" s="326"/>
      <c r="D141" s="326"/>
      <c r="E141" s="104" t="s">
        <v>177</v>
      </c>
      <c r="F141" s="170">
        <f t="shared" si="6"/>
        <v>5166</v>
      </c>
      <c r="G141" s="170">
        <f t="shared" si="7"/>
        <v>0</v>
      </c>
      <c r="H141" s="155">
        <f t="shared" si="8"/>
        <v>5166</v>
      </c>
      <c r="I141" s="172"/>
    </row>
    <row r="142" spans="1:9" ht="16.5" customHeight="1">
      <c r="A142" s="324"/>
      <c r="B142" s="326"/>
      <c r="C142" s="326"/>
      <c r="D142" s="326"/>
      <c r="E142" s="104" t="s">
        <v>178</v>
      </c>
      <c r="F142" s="170">
        <f t="shared" si="6"/>
        <v>5166</v>
      </c>
      <c r="G142" s="170">
        <f t="shared" si="7"/>
        <v>0</v>
      </c>
      <c r="H142" s="155">
        <f t="shared" si="8"/>
        <v>5166</v>
      </c>
      <c r="I142" s="172"/>
    </row>
    <row r="143" spans="1:9" ht="16.5" customHeight="1">
      <c r="A143" s="324" t="s">
        <v>209</v>
      </c>
      <c r="B143" s="326" t="s">
        <v>209</v>
      </c>
      <c r="C143" s="330" t="s">
        <v>287</v>
      </c>
      <c r="D143" s="326"/>
      <c r="E143" s="104" t="s">
        <v>176</v>
      </c>
      <c r="F143" s="170">
        <f t="shared" si="6"/>
        <v>300838</v>
      </c>
      <c r="G143" s="170"/>
      <c r="H143" s="170">
        <v>300838</v>
      </c>
      <c r="I143" s="172"/>
    </row>
    <row r="144" spans="1:9" ht="16.5" customHeight="1">
      <c r="A144" s="324"/>
      <c r="B144" s="326"/>
      <c r="C144" s="326"/>
      <c r="D144" s="326"/>
      <c r="E144" s="104" t="s">
        <v>177</v>
      </c>
      <c r="F144" s="170">
        <f t="shared" si="6"/>
        <v>1244953</v>
      </c>
      <c r="G144" s="170"/>
      <c r="H144" s="170">
        <v>1244953</v>
      </c>
      <c r="I144" s="172"/>
    </row>
    <row r="145" spans="1:9" ht="16.5" customHeight="1">
      <c r="A145" s="324"/>
      <c r="B145" s="326"/>
      <c r="C145" s="326"/>
      <c r="D145" s="326"/>
      <c r="E145" s="104" t="s">
        <v>212</v>
      </c>
      <c r="F145" s="170"/>
      <c r="G145" s="170"/>
      <c r="H145" s="170">
        <v>1244953</v>
      </c>
      <c r="I145" s="172"/>
    </row>
    <row r="146" spans="1:9" ht="16.5" customHeight="1">
      <c r="A146" s="324"/>
      <c r="B146" s="326" t="s">
        <v>61</v>
      </c>
      <c r="C146" s="326"/>
      <c r="D146" s="326"/>
      <c r="E146" s="104" t="s">
        <v>176</v>
      </c>
      <c r="F146" s="170">
        <f aca="true" t="shared" si="9" ref="F146:F152">SUM(G146:I146)</f>
        <v>300838</v>
      </c>
      <c r="G146" s="170"/>
      <c r="H146" s="170">
        <f aca="true" t="shared" si="10" ref="H146:H151">H143</f>
        <v>300838</v>
      </c>
      <c r="I146" s="172"/>
    </row>
    <row r="147" spans="1:9" ht="16.5" customHeight="1">
      <c r="A147" s="324"/>
      <c r="B147" s="326"/>
      <c r="C147" s="326"/>
      <c r="D147" s="326"/>
      <c r="E147" s="104" t="s">
        <v>177</v>
      </c>
      <c r="F147" s="170">
        <f t="shared" si="9"/>
        <v>1244953</v>
      </c>
      <c r="G147" s="170"/>
      <c r="H147" s="170">
        <f t="shared" si="10"/>
        <v>1244953</v>
      </c>
      <c r="I147" s="172"/>
    </row>
    <row r="148" spans="1:9" ht="16.5" customHeight="1">
      <c r="A148" s="324"/>
      <c r="B148" s="326"/>
      <c r="C148" s="326"/>
      <c r="D148" s="326"/>
      <c r="E148" s="37" t="s">
        <v>212</v>
      </c>
      <c r="F148" s="170">
        <f t="shared" si="9"/>
        <v>1244953</v>
      </c>
      <c r="G148" s="155"/>
      <c r="H148" s="170">
        <f t="shared" si="10"/>
        <v>1244953</v>
      </c>
      <c r="I148" s="172"/>
    </row>
    <row r="149" spans="1:9" ht="16.5" customHeight="1">
      <c r="A149" s="324" t="s">
        <v>61</v>
      </c>
      <c r="B149" s="326"/>
      <c r="C149" s="326"/>
      <c r="D149" s="326"/>
      <c r="E149" s="104" t="s">
        <v>176</v>
      </c>
      <c r="F149" s="170">
        <f t="shared" si="9"/>
        <v>300838</v>
      </c>
      <c r="G149" s="170"/>
      <c r="H149" s="170">
        <f t="shared" si="10"/>
        <v>300838</v>
      </c>
      <c r="I149" s="172"/>
    </row>
    <row r="150" spans="1:9" ht="16.5" customHeight="1">
      <c r="A150" s="324"/>
      <c r="B150" s="326"/>
      <c r="C150" s="326"/>
      <c r="D150" s="326"/>
      <c r="E150" s="104" t="s">
        <v>177</v>
      </c>
      <c r="F150" s="170">
        <f t="shared" si="9"/>
        <v>1244953</v>
      </c>
      <c r="G150" s="170"/>
      <c r="H150" s="170">
        <f t="shared" si="10"/>
        <v>1244953</v>
      </c>
      <c r="I150" s="172"/>
    </row>
    <row r="151" spans="1:9" ht="16.5" customHeight="1">
      <c r="A151" s="324"/>
      <c r="B151" s="326"/>
      <c r="C151" s="326"/>
      <c r="D151" s="326"/>
      <c r="E151" s="104" t="s">
        <v>178</v>
      </c>
      <c r="F151" s="170">
        <f t="shared" si="9"/>
        <v>1244953</v>
      </c>
      <c r="G151" s="170"/>
      <c r="H151" s="170">
        <f t="shared" si="10"/>
        <v>1244953</v>
      </c>
      <c r="I151" s="172"/>
    </row>
    <row r="152" spans="1:9" ht="16.5" customHeight="1">
      <c r="A152" s="324" t="s">
        <v>210</v>
      </c>
      <c r="B152" s="326"/>
      <c r="C152" s="326"/>
      <c r="D152" s="326"/>
      <c r="E152" s="104" t="s">
        <v>176</v>
      </c>
      <c r="F152" s="170">
        <f t="shared" si="9"/>
        <v>119861544</v>
      </c>
      <c r="G152" s="170">
        <f aca="true" t="shared" si="11" ref="G152:H154">G86+G104+G131+G149+G140</f>
        <v>119494000</v>
      </c>
      <c r="H152" s="170">
        <f t="shared" si="11"/>
        <v>367544</v>
      </c>
      <c r="I152" s="171"/>
    </row>
    <row r="153" spans="1:9" ht="16.5" customHeight="1">
      <c r="A153" s="324"/>
      <c r="B153" s="326"/>
      <c r="C153" s="326"/>
      <c r="D153" s="326"/>
      <c r="E153" s="104" t="s">
        <v>177</v>
      </c>
      <c r="F153" s="170">
        <f t="shared" si="1"/>
        <v>119866350</v>
      </c>
      <c r="G153" s="170">
        <f t="shared" si="11"/>
        <v>118562630</v>
      </c>
      <c r="H153" s="170">
        <f t="shared" si="11"/>
        <v>1303720</v>
      </c>
      <c r="I153" s="171"/>
    </row>
    <row r="154" spans="1:9" ht="14.25" thickBot="1">
      <c r="A154" s="327"/>
      <c r="B154" s="328"/>
      <c r="C154" s="328"/>
      <c r="D154" s="328"/>
      <c r="E154" s="106" t="s">
        <v>178</v>
      </c>
      <c r="F154" s="173">
        <f t="shared" si="1"/>
        <v>119866350</v>
      </c>
      <c r="G154" s="173">
        <f t="shared" si="11"/>
        <v>118562630</v>
      </c>
      <c r="H154" s="173">
        <f t="shared" si="11"/>
        <v>1303720</v>
      </c>
      <c r="I154" s="177"/>
    </row>
  </sheetData>
  <sheetProtection/>
  <mergeCells count="96">
    <mergeCell ref="C122:C124"/>
    <mergeCell ref="A1:I1"/>
    <mergeCell ref="B83:D85"/>
    <mergeCell ref="A86:D88"/>
    <mergeCell ref="B101:D103"/>
    <mergeCell ref="A104:D106"/>
    <mergeCell ref="D5:D7"/>
    <mergeCell ref="D8:D10"/>
    <mergeCell ref="D11:D13"/>
    <mergeCell ref="A3:B3"/>
    <mergeCell ref="C5:C7"/>
    <mergeCell ref="C8:C13"/>
    <mergeCell ref="D14:D16"/>
    <mergeCell ref="D17:D19"/>
    <mergeCell ref="D20:D22"/>
    <mergeCell ref="C14:C29"/>
    <mergeCell ref="D23:D25"/>
    <mergeCell ref="C30:C40"/>
    <mergeCell ref="D38:D40"/>
    <mergeCell ref="B146:D148"/>
    <mergeCell ref="A149:D151"/>
    <mergeCell ref="C41:C43"/>
    <mergeCell ref="D41:D43"/>
    <mergeCell ref="C44:C55"/>
    <mergeCell ref="D44:D46"/>
    <mergeCell ref="A5:A29"/>
    <mergeCell ref="A152:D154"/>
    <mergeCell ref="B59:D61"/>
    <mergeCell ref="A131:D133"/>
    <mergeCell ref="B89:B97"/>
    <mergeCell ref="B98:B100"/>
    <mergeCell ref="C98:C100"/>
    <mergeCell ref="D113:D115"/>
    <mergeCell ref="C113:C115"/>
    <mergeCell ref="D89:D91"/>
    <mergeCell ref="D95:D97"/>
    <mergeCell ref="D50:D52"/>
    <mergeCell ref="C110:C112"/>
    <mergeCell ref="D110:D112"/>
    <mergeCell ref="D71:D73"/>
    <mergeCell ref="D74:D76"/>
    <mergeCell ref="D77:D79"/>
    <mergeCell ref="C89:C91"/>
    <mergeCell ref="C95:C97"/>
    <mergeCell ref="D98:D100"/>
    <mergeCell ref="C92:C94"/>
    <mergeCell ref="D119:D121"/>
    <mergeCell ref="B65:D67"/>
    <mergeCell ref="C68:C70"/>
    <mergeCell ref="C71:C73"/>
    <mergeCell ref="C74:C76"/>
    <mergeCell ref="C77:C79"/>
    <mergeCell ref="C116:C118"/>
    <mergeCell ref="D116:D118"/>
    <mergeCell ref="D68:D70"/>
    <mergeCell ref="C119:C121"/>
    <mergeCell ref="A143:A148"/>
    <mergeCell ref="B143:B145"/>
    <mergeCell ref="C143:C145"/>
    <mergeCell ref="D143:D145"/>
    <mergeCell ref="B128:D130"/>
    <mergeCell ref="C125:C127"/>
    <mergeCell ref="A140:D142"/>
    <mergeCell ref="A134:A139"/>
    <mergeCell ref="B134:B136"/>
    <mergeCell ref="C134:C136"/>
    <mergeCell ref="D30:D31"/>
    <mergeCell ref="B5:B29"/>
    <mergeCell ref="D53:D55"/>
    <mergeCell ref="B62:B64"/>
    <mergeCell ref="C62:C64"/>
    <mergeCell ref="D62:D64"/>
    <mergeCell ref="D26:D28"/>
    <mergeCell ref="D32:D34"/>
    <mergeCell ref="D35:D37"/>
    <mergeCell ref="D47:D49"/>
    <mergeCell ref="D134:D136"/>
    <mergeCell ref="B137:D139"/>
    <mergeCell ref="D122:D124"/>
    <mergeCell ref="D125:D127"/>
    <mergeCell ref="D56:D58"/>
    <mergeCell ref="B68:B82"/>
    <mergeCell ref="C80:C82"/>
    <mergeCell ref="D80:D82"/>
    <mergeCell ref="C107:C109"/>
    <mergeCell ref="D107:D109"/>
    <mergeCell ref="A113:A130"/>
    <mergeCell ref="B113:B127"/>
    <mergeCell ref="D92:D94"/>
    <mergeCell ref="A30:A58"/>
    <mergeCell ref="A59:A85"/>
    <mergeCell ref="A89:A103"/>
    <mergeCell ref="A107:A112"/>
    <mergeCell ref="B107:B112"/>
    <mergeCell ref="B30:B58"/>
    <mergeCell ref="C56:C58"/>
  </mergeCells>
  <printOptions/>
  <pageMargins left="0.7086614173228347" right="0.7086614173228347" top="0.59" bottom="0.5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C16" sqref="C16"/>
    </sheetView>
  </sheetViews>
  <sheetFormatPr defaultColWidth="8.88671875" defaultRowHeight="13.5"/>
  <cols>
    <col min="1" max="1" width="9.6640625" style="2" customWidth="1"/>
    <col min="2" max="2" width="13.5546875" style="2" customWidth="1"/>
    <col min="3" max="3" width="14.3359375" style="2" customWidth="1"/>
    <col min="4" max="4" width="13.21484375" style="2" customWidth="1"/>
    <col min="5" max="5" width="10.3359375" style="2" customWidth="1"/>
    <col min="6" max="6" width="21.21484375" style="2" customWidth="1"/>
  </cols>
  <sheetData>
    <row r="1" spans="1:7" ht="42" customHeight="1" thickBot="1">
      <c r="A1" s="236" t="s">
        <v>87</v>
      </c>
      <c r="B1" s="236"/>
      <c r="C1" s="236"/>
      <c r="D1" s="236"/>
      <c r="E1" s="236"/>
      <c r="F1" s="236"/>
      <c r="G1" s="30"/>
    </row>
    <row r="2" spans="1:7" ht="39.75" customHeight="1" thickBot="1">
      <c r="A2" s="32" t="s">
        <v>88</v>
      </c>
      <c r="B2" s="33" t="s">
        <v>89</v>
      </c>
      <c r="C2" s="33" t="s">
        <v>90</v>
      </c>
      <c r="D2" s="33" t="s">
        <v>223</v>
      </c>
      <c r="E2" s="33" t="s">
        <v>92</v>
      </c>
      <c r="F2" s="34" t="s">
        <v>93</v>
      </c>
      <c r="G2" s="30"/>
    </row>
    <row r="3" spans="1:7" ht="39.75" customHeight="1" thickTop="1">
      <c r="A3" s="140" t="s">
        <v>246</v>
      </c>
      <c r="B3" s="141" t="s">
        <v>94</v>
      </c>
      <c r="C3" s="141" t="s">
        <v>258</v>
      </c>
      <c r="D3" s="64">
        <v>5390000</v>
      </c>
      <c r="E3" s="141" t="s">
        <v>95</v>
      </c>
      <c r="F3" s="142"/>
      <c r="G3" s="30"/>
    </row>
    <row r="4" spans="1:7" ht="39.75" customHeight="1">
      <c r="A4" s="36" t="s">
        <v>247</v>
      </c>
      <c r="B4" s="37" t="s">
        <v>94</v>
      </c>
      <c r="C4" s="37" t="s">
        <v>259</v>
      </c>
      <c r="D4" s="38">
        <v>5390000</v>
      </c>
      <c r="E4" s="37" t="s">
        <v>95</v>
      </c>
      <c r="F4" s="39"/>
      <c r="G4" s="30"/>
    </row>
    <row r="5" spans="1:7" ht="39.75" customHeight="1">
      <c r="A5" s="36" t="s">
        <v>248</v>
      </c>
      <c r="B5" s="37" t="s">
        <v>94</v>
      </c>
      <c r="C5" s="37" t="s">
        <v>260</v>
      </c>
      <c r="D5" s="38">
        <v>5380000</v>
      </c>
      <c r="E5" s="37" t="s">
        <v>95</v>
      </c>
      <c r="F5" s="39"/>
      <c r="G5" s="30"/>
    </row>
    <row r="6" spans="1:7" ht="39.75" customHeight="1">
      <c r="A6" s="36" t="s">
        <v>249</v>
      </c>
      <c r="B6" s="37" t="s">
        <v>94</v>
      </c>
      <c r="C6" s="37" t="s">
        <v>224</v>
      </c>
      <c r="D6" s="38">
        <v>5390000</v>
      </c>
      <c r="E6" s="37" t="s">
        <v>95</v>
      </c>
      <c r="F6" s="39"/>
      <c r="G6" s="30"/>
    </row>
    <row r="7" spans="1:7" ht="39.75" customHeight="1">
      <c r="A7" s="36" t="s">
        <v>250</v>
      </c>
      <c r="B7" s="37" t="s">
        <v>94</v>
      </c>
      <c r="C7" s="37" t="s">
        <v>225</v>
      </c>
      <c r="D7" s="38">
        <v>5390000</v>
      </c>
      <c r="E7" s="37" t="s">
        <v>95</v>
      </c>
      <c r="F7" s="39"/>
      <c r="G7" s="30"/>
    </row>
    <row r="8" spans="1:7" ht="39.75" customHeight="1">
      <c r="A8" s="36" t="s">
        <v>251</v>
      </c>
      <c r="B8" s="37" t="s">
        <v>94</v>
      </c>
      <c r="C8" s="37" t="s">
        <v>226</v>
      </c>
      <c r="D8" s="38">
        <v>5380000</v>
      </c>
      <c r="E8" s="37" t="s">
        <v>95</v>
      </c>
      <c r="F8" s="39"/>
      <c r="G8" s="30"/>
    </row>
    <row r="9" spans="1:7" ht="39.75" customHeight="1">
      <c r="A9" s="36" t="s">
        <v>252</v>
      </c>
      <c r="B9" s="37" t="s">
        <v>94</v>
      </c>
      <c r="C9" s="37" t="s">
        <v>227</v>
      </c>
      <c r="D9" s="38">
        <v>5390000</v>
      </c>
      <c r="E9" s="37" t="s">
        <v>95</v>
      </c>
      <c r="F9" s="39"/>
      <c r="G9" s="30"/>
    </row>
    <row r="10" spans="1:7" ht="39.75" customHeight="1">
      <c r="A10" s="36" t="s">
        <v>253</v>
      </c>
      <c r="B10" s="37" t="s">
        <v>94</v>
      </c>
      <c r="C10" s="37" t="s">
        <v>228</v>
      </c>
      <c r="D10" s="38">
        <v>5390000</v>
      </c>
      <c r="E10" s="37" t="s">
        <v>95</v>
      </c>
      <c r="F10" s="39"/>
      <c r="G10" s="30"/>
    </row>
    <row r="11" spans="1:7" ht="39.75" customHeight="1">
      <c r="A11" s="36" t="s">
        <v>254</v>
      </c>
      <c r="B11" s="37" t="s">
        <v>94</v>
      </c>
      <c r="C11" s="37" t="s">
        <v>229</v>
      </c>
      <c r="D11" s="38">
        <v>5380000</v>
      </c>
      <c r="E11" s="37" t="s">
        <v>95</v>
      </c>
      <c r="F11" s="39"/>
      <c r="G11" s="30"/>
    </row>
    <row r="12" spans="1:7" ht="39.75" customHeight="1">
      <c r="A12" s="36" t="s">
        <v>255</v>
      </c>
      <c r="B12" s="37" t="s">
        <v>94</v>
      </c>
      <c r="C12" s="37" t="s">
        <v>230</v>
      </c>
      <c r="D12" s="38">
        <v>5380000</v>
      </c>
      <c r="E12" s="37" t="s">
        <v>95</v>
      </c>
      <c r="F12" s="39"/>
      <c r="G12" s="30"/>
    </row>
    <row r="13" spans="1:7" ht="39.75" customHeight="1">
      <c r="A13" s="36" t="s">
        <v>256</v>
      </c>
      <c r="B13" s="37" t="s">
        <v>94</v>
      </c>
      <c r="C13" s="37" t="s">
        <v>231</v>
      </c>
      <c r="D13" s="38">
        <v>5380000</v>
      </c>
      <c r="E13" s="37" t="s">
        <v>95</v>
      </c>
      <c r="F13" s="39"/>
      <c r="G13" s="30"/>
    </row>
    <row r="14" spans="1:7" ht="39.75" customHeight="1" thickBot="1">
      <c r="A14" s="182" t="s">
        <v>257</v>
      </c>
      <c r="B14" s="40" t="s">
        <v>94</v>
      </c>
      <c r="C14" s="40" t="s">
        <v>232</v>
      </c>
      <c r="D14" s="183">
        <v>5374000</v>
      </c>
      <c r="E14" s="40" t="s">
        <v>95</v>
      </c>
      <c r="F14" s="41"/>
      <c r="G14" s="30"/>
    </row>
    <row r="15" spans="1:7" ht="39.75" customHeight="1" thickBot="1" thickTop="1">
      <c r="A15" s="237" t="s">
        <v>96</v>
      </c>
      <c r="B15" s="238"/>
      <c r="C15" s="238"/>
      <c r="D15" s="161">
        <f>SUM(D3:D14)</f>
        <v>64614000</v>
      </c>
      <c r="E15" s="162"/>
      <c r="F15" s="163"/>
      <c r="G15" s="30"/>
    </row>
    <row r="16" ht="23.25" customHeight="1">
      <c r="D16" s="10"/>
    </row>
    <row r="17" spans="1:6" ht="39.75" customHeight="1" thickBot="1">
      <c r="A17" s="239" t="s">
        <v>263</v>
      </c>
      <c r="B17" s="239"/>
      <c r="C17" s="239"/>
      <c r="D17" s="239"/>
      <c r="E17" s="239"/>
      <c r="F17" s="239"/>
    </row>
    <row r="18" spans="1:6" ht="39.75" customHeight="1" thickBot="1">
      <c r="A18" s="32" t="s">
        <v>88</v>
      </c>
      <c r="B18" s="33" t="s">
        <v>89</v>
      </c>
      <c r="C18" s="33" t="s">
        <v>90</v>
      </c>
      <c r="D18" s="33" t="s">
        <v>223</v>
      </c>
      <c r="E18" s="33" t="s">
        <v>92</v>
      </c>
      <c r="F18" s="34" t="s">
        <v>93</v>
      </c>
    </row>
    <row r="19" spans="1:6" ht="39.75" customHeight="1" thickTop="1">
      <c r="A19" s="184" t="s">
        <v>261</v>
      </c>
      <c r="B19" s="185" t="s">
        <v>262</v>
      </c>
      <c r="C19" s="191" t="s">
        <v>264</v>
      </c>
      <c r="D19" s="186">
        <v>54880000</v>
      </c>
      <c r="E19" s="185" t="s">
        <v>95</v>
      </c>
      <c r="F19" s="187"/>
    </row>
    <row r="20" spans="1:6" ht="39.75" customHeight="1" thickBot="1">
      <c r="A20" s="240" t="s">
        <v>101</v>
      </c>
      <c r="B20" s="241"/>
      <c r="C20" s="241"/>
      <c r="D20" s="188">
        <f>SUM(D19)</f>
        <v>54880000</v>
      </c>
      <c r="E20" s="189"/>
      <c r="F20" s="190"/>
    </row>
  </sheetData>
  <sheetProtection/>
  <mergeCells count="4">
    <mergeCell ref="A1:F1"/>
    <mergeCell ref="A15:C15"/>
    <mergeCell ref="A17:F17"/>
    <mergeCell ref="A20:C20"/>
  </mergeCells>
  <printOptions horizontalCentered="1" verticalCentered="1"/>
  <pageMargins left="0.3937007874015748" right="0.3937007874015748" top="0.984251968503937" bottom="0.5905511811023623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view="pageBreakPreview" zoomScaleSheetLayoutView="100" zoomScalePageLayoutView="0" workbookViewId="0" topLeftCell="A1">
      <selection activeCell="C24" sqref="C24"/>
    </sheetView>
  </sheetViews>
  <sheetFormatPr defaultColWidth="8.88671875" defaultRowHeight="13.5"/>
  <cols>
    <col min="1" max="1" width="13.77734375" style="1" customWidth="1"/>
    <col min="2" max="2" width="17.21484375" style="2" customWidth="1"/>
    <col min="3" max="3" width="12.77734375" style="1" customWidth="1"/>
    <col min="4" max="4" width="26.88671875" style="1" customWidth="1"/>
    <col min="5" max="5" width="11.88671875" style="1" customWidth="1"/>
    <col min="8" max="8" width="12.77734375" style="0" bestFit="1" customWidth="1"/>
    <col min="9" max="9" width="10.5546875" style="0" bestFit="1" customWidth="1"/>
  </cols>
  <sheetData>
    <row r="2" spans="1:5" ht="24" customHeight="1">
      <c r="A2" s="242" t="s">
        <v>97</v>
      </c>
      <c r="B2" s="242"/>
      <c r="C2" s="242"/>
      <c r="D2" s="242"/>
      <c r="E2" s="242"/>
    </row>
    <row r="3" spans="1:5" ht="24" customHeight="1" thickBot="1">
      <c r="A3" s="45"/>
      <c r="B3" s="31"/>
      <c r="C3" s="45"/>
      <c r="D3" s="45"/>
      <c r="E3" s="45"/>
    </row>
    <row r="4" spans="1:5" ht="30" customHeight="1" thickBot="1">
      <c r="A4" s="32" t="s">
        <v>98</v>
      </c>
      <c r="B4" s="33" t="s">
        <v>99</v>
      </c>
      <c r="C4" s="33" t="s">
        <v>91</v>
      </c>
      <c r="D4" s="33" t="s">
        <v>100</v>
      </c>
      <c r="E4" s="34" t="s">
        <v>15</v>
      </c>
    </row>
    <row r="5" spans="1:5" ht="30" customHeight="1" thickTop="1">
      <c r="A5" s="51" t="s">
        <v>66</v>
      </c>
      <c r="B5" s="122" t="s">
        <v>66</v>
      </c>
      <c r="C5" s="138">
        <v>30000</v>
      </c>
      <c r="D5" s="122"/>
      <c r="E5" s="139"/>
    </row>
    <row r="6" spans="1:5" ht="30" customHeight="1">
      <c r="A6" s="46" t="s">
        <v>75</v>
      </c>
      <c r="B6" s="35" t="s">
        <v>75</v>
      </c>
      <c r="C6" s="143">
        <v>282350</v>
      </c>
      <c r="D6" s="37"/>
      <c r="E6" s="39"/>
    </row>
    <row r="7" spans="1:5" ht="30" customHeight="1" thickBot="1">
      <c r="A7" s="48" t="s">
        <v>78</v>
      </c>
      <c r="B7" s="40" t="s">
        <v>78</v>
      </c>
      <c r="C7" s="66">
        <v>60000</v>
      </c>
      <c r="D7" s="40"/>
      <c r="E7" s="41"/>
    </row>
    <row r="8" spans="1:5" ht="30" customHeight="1" thickBot="1" thickTop="1">
      <c r="A8" s="243" t="s">
        <v>101</v>
      </c>
      <c r="B8" s="244"/>
      <c r="C8" s="49">
        <f>SUM(C5:C7)</f>
        <v>372350</v>
      </c>
      <c r="D8" s="43"/>
      <c r="E8" s="44"/>
    </row>
    <row r="9" ht="19.5" customHeight="1"/>
  </sheetData>
  <sheetProtection/>
  <mergeCells count="2">
    <mergeCell ref="A2:E2"/>
    <mergeCell ref="A8:B8"/>
  </mergeCells>
  <printOptions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7">
      <selection activeCell="D22" sqref="D22"/>
    </sheetView>
  </sheetViews>
  <sheetFormatPr defaultColWidth="8.88671875" defaultRowHeight="13.5"/>
  <cols>
    <col min="1" max="1" width="11.77734375" style="2" customWidth="1"/>
    <col min="2" max="2" width="12.77734375" style="2" customWidth="1"/>
    <col min="3" max="3" width="13.4453125" style="2" customWidth="1"/>
    <col min="4" max="4" width="28.99609375" style="2" customWidth="1"/>
    <col min="5" max="5" width="13.21484375" style="0" customWidth="1"/>
    <col min="6" max="6" width="10.3359375" style="0" bestFit="1" customWidth="1"/>
    <col min="9" max="9" width="17.88671875" style="0" customWidth="1"/>
  </cols>
  <sheetData>
    <row r="1" spans="1:5" ht="27" customHeight="1">
      <c r="A1" s="31"/>
      <c r="B1" s="31"/>
      <c r="C1" s="31"/>
      <c r="D1" s="31"/>
      <c r="E1" s="50"/>
    </row>
    <row r="2" spans="1:5" ht="19.5" customHeight="1">
      <c r="A2" s="236" t="s">
        <v>217</v>
      </c>
      <c r="B2" s="236"/>
      <c r="C2" s="236"/>
      <c r="D2" s="236"/>
      <c r="E2" s="236"/>
    </row>
    <row r="3" spans="1:5" ht="19.5" customHeight="1">
      <c r="A3" s="31"/>
      <c r="B3" s="31"/>
      <c r="C3" s="31"/>
      <c r="D3" s="31"/>
      <c r="E3" s="50"/>
    </row>
    <row r="4" spans="1:5" ht="19.5" customHeight="1" thickBot="1">
      <c r="A4" s="31"/>
      <c r="B4" s="31"/>
      <c r="C4" s="31"/>
      <c r="D4" s="31"/>
      <c r="E4" s="50"/>
    </row>
    <row r="5" spans="1:5" ht="30" customHeight="1" thickBot="1">
      <c r="A5" s="32" t="s">
        <v>98</v>
      </c>
      <c r="B5" s="33" t="s">
        <v>99</v>
      </c>
      <c r="C5" s="33" t="s">
        <v>91</v>
      </c>
      <c r="D5" s="33" t="s">
        <v>100</v>
      </c>
      <c r="E5" s="34" t="s">
        <v>15</v>
      </c>
    </row>
    <row r="6" spans="1:5" ht="30" customHeight="1" thickTop="1">
      <c r="A6" s="178" t="s">
        <v>46</v>
      </c>
      <c r="B6" s="77" t="s">
        <v>102</v>
      </c>
      <c r="C6" s="55">
        <v>14400000</v>
      </c>
      <c r="D6" s="77"/>
      <c r="E6" s="56"/>
    </row>
    <row r="7" spans="1:6" ht="30" customHeight="1">
      <c r="A7" s="245" t="s">
        <v>48</v>
      </c>
      <c r="B7" s="37" t="s">
        <v>103</v>
      </c>
      <c r="C7" s="47">
        <v>4800000</v>
      </c>
      <c r="D7" s="37"/>
      <c r="E7" s="52"/>
      <c r="F7" s="11"/>
    </row>
    <row r="8" spans="1:6" ht="30" customHeight="1">
      <c r="A8" s="245"/>
      <c r="B8" s="37" t="s">
        <v>104</v>
      </c>
      <c r="C8" s="47">
        <v>1920000</v>
      </c>
      <c r="D8" s="37"/>
      <c r="E8" s="52"/>
      <c r="F8" s="11"/>
    </row>
    <row r="9" spans="1:5" ht="30" customHeight="1">
      <c r="A9" s="245" t="s">
        <v>50</v>
      </c>
      <c r="B9" s="37" t="s">
        <v>105</v>
      </c>
      <c r="C9" s="47">
        <v>1440000</v>
      </c>
      <c r="D9" s="37"/>
      <c r="E9" s="52"/>
    </row>
    <row r="10" spans="1:5" ht="30" customHeight="1">
      <c r="A10" s="245"/>
      <c r="B10" s="37" t="s">
        <v>106</v>
      </c>
      <c r="C10" s="47">
        <v>360000</v>
      </c>
      <c r="D10" s="37"/>
      <c r="E10" s="52"/>
    </row>
    <row r="11" spans="1:5" ht="30" customHeight="1">
      <c r="A11" s="245"/>
      <c r="B11" s="37" t="s">
        <v>107</v>
      </c>
      <c r="C11" s="47">
        <v>600000</v>
      </c>
      <c r="D11" s="37"/>
      <c r="E11" s="52"/>
    </row>
    <row r="12" spans="1:9" ht="30" customHeight="1">
      <c r="A12" s="245"/>
      <c r="B12" s="37" t="s">
        <v>108</v>
      </c>
      <c r="C12" s="47">
        <v>260000</v>
      </c>
      <c r="D12" s="37"/>
      <c r="E12" s="52"/>
      <c r="F12" s="11"/>
      <c r="I12" s="166"/>
    </row>
    <row r="13" spans="1:6" ht="30" customHeight="1">
      <c r="A13" s="245"/>
      <c r="B13" s="37" t="s">
        <v>109</v>
      </c>
      <c r="C13" s="47">
        <v>600000</v>
      </c>
      <c r="D13" s="37"/>
      <c r="E13" s="52"/>
      <c r="F13" s="11"/>
    </row>
    <row r="14" spans="1:6" ht="30" customHeight="1">
      <c r="A14" s="245"/>
      <c r="B14" s="37" t="s">
        <v>110</v>
      </c>
      <c r="C14" s="47">
        <v>1200000</v>
      </c>
      <c r="D14" s="37"/>
      <c r="E14" s="52"/>
      <c r="F14" s="11"/>
    </row>
    <row r="15" spans="1:5" ht="30" customHeight="1">
      <c r="A15" s="245"/>
      <c r="B15" s="37" t="s">
        <v>111</v>
      </c>
      <c r="C15" s="47">
        <v>840000</v>
      </c>
      <c r="D15" s="37"/>
      <c r="E15" s="52"/>
    </row>
    <row r="16" spans="1:5" ht="30" customHeight="1">
      <c r="A16" s="245"/>
      <c r="B16" s="37" t="s">
        <v>112</v>
      </c>
      <c r="C16" s="47">
        <v>1620000</v>
      </c>
      <c r="D16" s="37"/>
      <c r="E16" s="52"/>
    </row>
    <row r="17" spans="1:5" ht="30" customHeight="1">
      <c r="A17" s="245"/>
      <c r="B17" s="37" t="s">
        <v>265</v>
      </c>
      <c r="C17" s="47">
        <v>360000</v>
      </c>
      <c r="D17" s="37"/>
      <c r="E17" s="52"/>
    </row>
    <row r="18" spans="1:5" ht="30" customHeight="1">
      <c r="A18" s="179" t="s">
        <v>19</v>
      </c>
      <c r="B18" s="37" t="s">
        <v>19</v>
      </c>
      <c r="C18" s="47">
        <v>2366700</v>
      </c>
      <c r="D18" s="37"/>
      <c r="E18" s="52"/>
    </row>
    <row r="19" spans="1:5" ht="30" customHeight="1">
      <c r="A19" s="245" t="s">
        <v>266</v>
      </c>
      <c r="B19" s="37" t="s">
        <v>113</v>
      </c>
      <c r="C19" s="47">
        <v>830370</v>
      </c>
      <c r="D19" s="37"/>
      <c r="E19" s="52"/>
    </row>
    <row r="20" spans="1:5" ht="30" customHeight="1">
      <c r="A20" s="245"/>
      <c r="B20" s="37" t="s">
        <v>114</v>
      </c>
      <c r="C20" s="47">
        <v>1031400</v>
      </c>
      <c r="D20" s="37"/>
      <c r="E20" s="52"/>
    </row>
    <row r="21" spans="1:5" ht="30" customHeight="1">
      <c r="A21" s="245"/>
      <c r="B21" s="37" t="s">
        <v>115</v>
      </c>
      <c r="C21" s="47">
        <v>282140</v>
      </c>
      <c r="D21" s="211"/>
      <c r="E21" s="52"/>
    </row>
    <row r="22" spans="1:6" ht="30" customHeight="1">
      <c r="A22" s="245"/>
      <c r="B22" s="37" t="s">
        <v>116</v>
      </c>
      <c r="C22" s="47">
        <v>205810</v>
      </c>
      <c r="D22" s="37"/>
      <c r="E22" s="52"/>
      <c r="F22" s="11"/>
    </row>
    <row r="23" spans="1:6" ht="30" customHeight="1">
      <c r="A23" s="192" t="s">
        <v>267</v>
      </c>
      <c r="B23" s="74" t="s">
        <v>267</v>
      </c>
      <c r="C23" s="75">
        <v>25500</v>
      </c>
      <c r="D23" s="204"/>
      <c r="E23" s="76"/>
      <c r="F23" s="11"/>
    </row>
    <row r="24" spans="1:5" ht="30" customHeight="1" thickBot="1">
      <c r="A24" s="243" t="s">
        <v>101</v>
      </c>
      <c r="B24" s="244"/>
      <c r="C24" s="53">
        <f>SUM(C6:C23)</f>
        <v>33141920</v>
      </c>
      <c r="D24" s="43"/>
      <c r="E24" s="54"/>
    </row>
    <row r="28" ht="13.5">
      <c r="C28" s="144"/>
    </row>
  </sheetData>
  <sheetProtection/>
  <mergeCells count="5">
    <mergeCell ref="A2:E2"/>
    <mergeCell ref="A24:B24"/>
    <mergeCell ref="A7:A8"/>
    <mergeCell ref="A19:A22"/>
    <mergeCell ref="A9:A17"/>
  </mergeCells>
  <printOptions/>
  <pageMargins left="0.48" right="0.54" top="0.98425196850393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H18" sqref="H18"/>
    </sheetView>
  </sheetViews>
  <sheetFormatPr defaultColWidth="8.88671875" defaultRowHeight="13.5"/>
  <cols>
    <col min="1" max="1" width="11.3359375" style="0" customWidth="1"/>
    <col min="2" max="2" width="13.5546875" style="0" customWidth="1"/>
    <col min="3" max="3" width="11.10546875" style="0" customWidth="1"/>
    <col min="4" max="4" width="26.6640625" style="0" customWidth="1"/>
    <col min="5" max="5" width="9.5546875" style="0" customWidth="1"/>
  </cols>
  <sheetData>
    <row r="1" spans="1:5" ht="39" customHeight="1">
      <c r="A1" s="236"/>
      <c r="B1" s="236"/>
      <c r="C1" s="236"/>
      <c r="D1" s="236"/>
      <c r="E1" s="246"/>
    </row>
    <row r="2" spans="1:5" ht="33" customHeight="1">
      <c r="A2" s="236" t="s">
        <v>117</v>
      </c>
      <c r="B2" s="236"/>
      <c r="C2" s="236"/>
      <c r="D2" s="236"/>
      <c r="E2" s="246"/>
    </row>
    <row r="3" spans="1:5" ht="33" customHeight="1" thickBot="1">
      <c r="A3" s="31"/>
      <c r="B3" s="31"/>
      <c r="C3" s="31"/>
      <c r="D3" s="31"/>
      <c r="E3" s="50"/>
    </row>
    <row r="4" spans="1:5" ht="39.75" customHeight="1" thickBot="1">
      <c r="A4" s="32" t="s">
        <v>98</v>
      </c>
      <c r="B4" s="33" t="s">
        <v>99</v>
      </c>
      <c r="C4" s="33" t="s">
        <v>91</v>
      </c>
      <c r="D4" s="33" t="s">
        <v>100</v>
      </c>
      <c r="E4" s="34" t="s">
        <v>15</v>
      </c>
    </row>
    <row r="5" spans="1:5" ht="39.75" customHeight="1" thickTop="1">
      <c r="A5" s="197" t="s">
        <v>64</v>
      </c>
      <c r="B5" s="198" t="s">
        <v>65</v>
      </c>
      <c r="C5" s="199">
        <v>400000</v>
      </c>
      <c r="D5" s="200" t="s">
        <v>5</v>
      </c>
      <c r="E5" s="201"/>
    </row>
    <row r="6" spans="1:5" ht="39.75" customHeight="1" thickBot="1">
      <c r="A6" s="243" t="s">
        <v>101</v>
      </c>
      <c r="B6" s="244"/>
      <c r="C6" s="53">
        <f>SUM(C5:C5)</f>
        <v>400000</v>
      </c>
      <c r="D6" s="43"/>
      <c r="E6" s="54"/>
    </row>
    <row r="7" spans="1:5" ht="25.5" customHeight="1">
      <c r="A7" s="50"/>
      <c r="B7" s="50"/>
      <c r="C7" s="50"/>
      <c r="D7" s="50"/>
      <c r="E7" s="50"/>
    </row>
  </sheetData>
  <sheetProtection/>
  <mergeCells count="3">
    <mergeCell ref="A1:E1"/>
    <mergeCell ref="A6:B6"/>
    <mergeCell ref="A2:E2"/>
  </mergeCells>
  <printOptions/>
  <pageMargins left="0.84" right="0.8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view="pageBreakPreview" zoomScaleSheetLayoutView="100" zoomScalePageLayoutView="0" workbookViewId="0" topLeftCell="A1">
      <selection activeCell="G12" sqref="G12"/>
    </sheetView>
  </sheetViews>
  <sheetFormatPr defaultColWidth="8.88671875" defaultRowHeight="13.5"/>
  <cols>
    <col min="1" max="1" width="10.77734375" style="0" customWidth="1"/>
    <col min="2" max="2" width="12.3359375" style="0" customWidth="1"/>
    <col min="3" max="3" width="11.4453125" style="0" customWidth="1"/>
    <col min="4" max="4" width="28.21484375" style="0" customWidth="1"/>
    <col min="5" max="5" width="10.77734375" style="0" customWidth="1"/>
  </cols>
  <sheetData>
    <row r="1" ht="22.5" customHeight="1"/>
    <row r="2" spans="1:5" s="50" customFormat="1" ht="35.25" customHeight="1">
      <c r="A2" s="236" t="s">
        <v>4</v>
      </c>
      <c r="B2" s="236"/>
      <c r="C2" s="236"/>
      <c r="D2" s="236"/>
      <c r="E2" s="246"/>
    </row>
    <row r="3" spans="1:4" s="50" customFormat="1" ht="35.25" customHeight="1">
      <c r="A3" s="31"/>
      <c r="B3" s="31"/>
      <c r="C3" s="31"/>
      <c r="D3" s="31"/>
    </row>
    <row r="4" spans="1:4" s="50" customFormat="1" ht="35.25" customHeight="1" thickBot="1">
      <c r="A4" s="31"/>
      <c r="B4" s="31"/>
      <c r="C4" s="31"/>
      <c r="D4" s="31"/>
    </row>
    <row r="5" spans="1:5" s="50" customFormat="1" ht="35.25" customHeight="1" thickBot="1">
      <c r="A5" s="32" t="s">
        <v>98</v>
      </c>
      <c r="B5" s="33" t="s">
        <v>99</v>
      </c>
      <c r="C5" s="33" t="s">
        <v>91</v>
      </c>
      <c r="D5" s="33" t="s">
        <v>100</v>
      </c>
      <c r="E5" s="34" t="s">
        <v>15</v>
      </c>
    </row>
    <row r="6" spans="1:5" s="50" customFormat="1" ht="35.25" customHeight="1" thickTop="1">
      <c r="A6" s="247" t="s">
        <v>67</v>
      </c>
      <c r="B6" s="141" t="s">
        <v>69</v>
      </c>
      <c r="C6" s="55">
        <v>1319573</v>
      </c>
      <c r="D6" s="141" t="s">
        <v>118</v>
      </c>
      <c r="E6" s="56"/>
    </row>
    <row r="7" spans="1:5" s="50" customFormat="1" ht="35.25" customHeight="1">
      <c r="A7" s="248"/>
      <c r="B7" s="37" t="s">
        <v>71</v>
      </c>
      <c r="C7" s="47">
        <v>1792460</v>
      </c>
      <c r="D7" s="37" t="s">
        <v>119</v>
      </c>
      <c r="E7" s="52"/>
    </row>
    <row r="8" spans="1:5" s="50" customFormat="1" ht="35.25" customHeight="1">
      <c r="A8" s="248"/>
      <c r="B8" s="37" t="s">
        <v>72</v>
      </c>
      <c r="C8" s="47">
        <v>2438650</v>
      </c>
      <c r="D8" s="37" t="s">
        <v>120</v>
      </c>
      <c r="E8" s="52"/>
    </row>
    <row r="9" spans="1:5" s="50" customFormat="1" ht="35.25" customHeight="1">
      <c r="A9" s="248"/>
      <c r="B9" s="37" t="s">
        <v>74</v>
      </c>
      <c r="C9" s="47">
        <v>4318000</v>
      </c>
      <c r="D9" s="37" t="s">
        <v>121</v>
      </c>
      <c r="E9" s="52"/>
    </row>
    <row r="10" spans="1:5" s="50" customFormat="1" ht="35.25" customHeight="1">
      <c r="A10" s="249"/>
      <c r="B10" s="74" t="s">
        <v>268</v>
      </c>
      <c r="C10" s="75">
        <v>57800</v>
      </c>
      <c r="D10" s="74"/>
      <c r="E10" s="76"/>
    </row>
    <row r="11" spans="1:5" s="50" customFormat="1" ht="35.25" customHeight="1" thickBot="1">
      <c r="A11" s="243" t="s">
        <v>101</v>
      </c>
      <c r="B11" s="244"/>
      <c r="C11" s="53">
        <f>SUM(C6:C10)</f>
        <v>9926483</v>
      </c>
      <c r="D11" s="43"/>
      <c r="E11" s="54"/>
    </row>
    <row r="12" s="50" customFormat="1" ht="35.25" customHeight="1"/>
  </sheetData>
  <sheetProtection/>
  <mergeCells count="3">
    <mergeCell ref="A2:E2"/>
    <mergeCell ref="A11:B11"/>
    <mergeCell ref="A6:A10"/>
  </mergeCells>
  <printOptions/>
  <pageMargins left="0.75" right="0.86" top="1.34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SheetLayoutView="100" zoomScalePageLayoutView="0" workbookViewId="0" topLeftCell="A1">
      <selection activeCell="D9" sqref="D9"/>
    </sheetView>
  </sheetViews>
  <sheetFormatPr defaultColWidth="8.88671875" defaultRowHeight="13.5"/>
  <cols>
    <col min="1" max="1" width="11.10546875" style="0" customWidth="1"/>
    <col min="2" max="2" width="14.77734375" style="0" customWidth="1"/>
    <col min="3" max="3" width="12.5546875" style="0" customWidth="1"/>
    <col min="4" max="4" width="26.5546875" style="0" customWidth="1"/>
    <col min="5" max="5" width="9.21484375" style="0" customWidth="1"/>
    <col min="6" max="6" width="14.6640625" style="0" customWidth="1"/>
  </cols>
  <sheetData>
    <row r="1" s="50" customFormat="1" ht="13.5"/>
    <row r="2" spans="1:5" s="50" customFormat="1" ht="19.5" customHeight="1">
      <c r="A2" s="236" t="s">
        <v>122</v>
      </c>
      <c r="B2" s="236"/>
      <c r="C2" s="236"/>
      <c r="D2" s="236"/>
      <c r="E2" s="246"/>
    </row>
    <row r="3" spans="1:4" s="50" customFormat="1" ht="19.5" customHeight="1">
      <c r="A3" s="31"/>
      <c r="B3" s="31"/>
      <c r="C3" s="31"/>
      <c r="D3" s="31"/>
    </row>
    <row r="4" spans="1:4" s="50" customFormat="1" ht="19.5" customHeight="1" thickBot="1">
      <c r="A4" s="31"/>
      <c r="B4" s="31"/>
      <c r="C4" s="31"/>
      <c r="D4" s="31"/>
    </row>
    <row r="5" spans="1:5" s="50" customFormat="1" ht="39.75" customHeight="1" thickBot="1">
      <c r="A5" s="57" t="s">
        <v>98</v>
      </c>
      <c r="B5" s="58" t="s">
        <v>99</v>
      </c>
      <c r="C5" s="58" t="s">
        <v>91</v>
      </c>
      <c r="D5" s="58" t="s">
        <v>100</v>
      </c>
      <c r="E5" s="59" t="s">
        <v>15</v>
      </c>
    </row>
    <row r="6" spans="1:5" s="50" customFormat="1" ht="39.75" customHeight="1" thickTop="1">
      <c r="A6" s="252" t="s">
        <v>77</v>
      </c>
      <c r="B6" s="77" t="s">
        <v>77</v>
      </c>
      <c r="C6" s="55">
        <v>8200000</v>
      </c>
      <c r="D6" s="77"/>
      <c r="E6" s="56"/>
    </row>
    <row r="7" spans="1:6" s="50" customFormat="1" ht="39.75" customHeight="1">
      <c r="A7" s="245"/>
      <c r="B7" s="78" t="s">
        <v>269</v>
      </c>
      <c r="C7" s="47">
        <v>53948630</v>
      </c>
      <c r="D7" s="78" t="s">
        <v>272</v>
      </c>
      <c r="E7" s="52"/>
      <c r="F7" s="82"/>
    </row>
    <row r="8" spans="1:6" s="50" customFormat="1" ht="39.75" customHeight="1">
      <c r="A8" s="245"/>
      <c r="B8" s="78" t="s">
        <v>270</v>
      </c>
      <c r="C8" s="47">
        <v>1379478</v>
      </c>
      <c r="D8" s="78"/>
      <c r="E8" s="52"/>
      <c r="F8" s="82"/>
    </row>
    <row r="9" spans="1:6" s="50" customFormat="1" ht="39.75" customHeight="1">
      <c r="A9" s="253"/>
      <c r="B9" s="193" t="s">
        <v>271</v>
      </c>
      <c r="C9" s="75">
        <v>600000</v>
      </c>
      <c r="D9" s="193"/>
      <c r="E9" s="76"/>
      <c r="F9" s="82"/>
    </row>
    <row r="10" spans="1:5" s="50" customFormat="1" ht="39.75" customHeight="1" thickBot="1">
      <c r="A10" s="250" t="s">
        <v>101</v>
      </c>
      <c r="B10" s="251"/>
      <c r="C10" s="195">
        <f>SUM(C6:C9)</f>
        <v>64128108</v>
      </c>
      <c r="D10" s="189"/>
      <c r="E10" s="196"/>
    </row>
    <row r="11" s="50" customFormat="1" ht="13.5"/>
  </sheetData>
  <sheetProtection/>
  <mergeCells count="3">
    <mergeCell ref="A2:E2"/>
    <mergeCell ref="A10:B10"/>
    <mergeCell ref="A6:A9"/>
  </mergeCells>
  <printOptions/>
  <pageMargins left="0.75" right="0.79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SheetLayoutView="100" zoomScalePageLayoutView="0" workbookViewId="0" topLeftCell="A1">
      <selection activeCell="H12" sqref="H12"/>
    </sheetView>
  </sheetViews>
  <sheetFormatPr defaultColWidth="8.88671875" defaultRowHeight="13.5"/>
  <cols>
    <col min="1" max="1" width="11.10546875" style="2" customWidth="1"/>
    <col min="2" max="2" width="15.77734375" style="2" customWidth="1"/>
    <col min="3" max="3" width="12.77734375" style="2" customWidth="1"/>
    <col min="4" max="4" width="29.99609375" style="2" customWidth="1"/>
    <col min="5" max="5" width="12.77734375" style="2" customWidth="1"/>
  </cols>
  <sheetData>
    <row r="1" ht="21" customHeight="1"/>
    <row r="2" spans="1:5" s="50" customFormat="1" ht="24" customHeight="1">
      <c r="A2" s="236" t="s">
        <v>0</v>
      </c>
      <c r="B2" s="236"/>
      <c r="C2" s="236"/>
      <c r="D2" s="236"/>
      <c r="E2" s="236"/>
    </row>
    <row r="3" spans="1:5" s="50" customFormat="1" ht="24" customHeight="1" thickBot="1">
      <c r="A3" s="31"/>
      <c r="B3" s="31"/>
      <c r="C3" s="31"/>
      <c r="D3" s="31"/>
      <c r="E3" s="31"/>
    </row>
    <row r="4" spans="1:5" s="50" customFormat="1" ht="30" customHeight="1" thickBot="1">
      <c r="A4" s="32" t="s">
        <v>98</v>
      </c>
      <c r="B4" s="33" t="s">
        <v>99</v>
      </c>
      <c r="C4" s="33" t="s">
        <v>91</v>
      </c>
      <c r="D4" s="33" t="s">
        <v>100</v>
      </c>
      <c r="E4" s="34" t="s">
        <v>15</v>
      </c>
    </row>
    <row r="5" spans="1:5" s="50" customFormat="1" ht="30" customHeight="1" thickTop="1">
      <c r="A5" s="252" t="s">
        <v>81</v>
      </c>
      <c r="B5" s="118" t="s">
        <v>222</v>
      </c>
      <c r="C5" s="64"/>
      <c r="D5" s="118"/>
      <c r="E5" s="142"/>
    </row>
    <row r="6" spans="1:5" s="50" customFormat="1" ht="30" customHeight="1">
      <c r="A6" s="245"/>
      <c r="B6" s="119" t="s">
        <v>82</v>
      </c>
      <c r="C6" s="47">
        <v>3600000</v>
      </c>
      <c r="D6" s="119"/>
      <c r="E6" s="165"/>
    </row>
    <row r="7" spans="1:5" s="50" customFormat="1" ht="30" customHeight="1">
      <c r="A7" s="245"/>
      <c r="B7" s="119" t="s">
        <v>83</v>
      </c>
      <c r="C7" s="47">
        <v>5967020</v>
      </c>
      <c r="D7" s="164"/>
      <c r="E7" s="39"/>
    </row>
    <row r="8" spans="1:5" s="50" customFormat="1" ht="30" customHeight="1">
      <c r="A8" s="245"/>
      <c r="B8" s="119" t="s">
        <v>233</v>
      </c>
      <c r="C8" s="47">
        <v>200000</v>
      </c>
      <c r="D8" s="164"/>
      <c r="E8" s="39"/>
    </row>
    <row r="9" spans="1:5" s="50" customFormat="1" ht="30" customHeight="1">
      <c r="A9" s="245"/>
      <c r="B9" s="119" t="s">
        <v>123</v>
      </c>
      <c r="C9" s="47">
        <v>444500</v>
      </c>
      <c r="D9" s="119"/>
      <c r="E9" s="39"/>
    </row>
    <row r="10" spans="1:5" s="50" customFormat="1" ht="30" customHeight="1">
      <c r="A10" s="245"/>
      <c r="B10" s="119" t="s">
        <v>84</v>
      </c>
      <c r="C10" s="47">
        <v>735200</v>
      </c>
      <c r="D10" s="119"/>
      <c r="E10" s="39"/>
    </row>
    <row r="11" spans="1:5" s="50" customFormat="1" ht="30" customHeight="1">
      <c r="A11" s="253"/>
      <c r="B11" s="202" t="s">
        <v>218</v>
      </c>
      <c r="C11" s="75">
        <v>73000</v>
      </c>
      <c r="D11" s="202"/>
      <c r="E11" s="203"/>
    </row>
    <row r="12" spans="1:5" s="50" customFormat="1" ht="30" customHeight="1" thickBot="1">
      <c r="A12" s="243" t="s">
        <v>101</v>
      </c>
      <c r="B12" s="244"/>
      <c r="C12" s="53">
        <f>SUM(C5:C11)</f>
        <v>11019720</v>
      </c>
      <c r="D12" s="43"/>
      <c r="E12" s="44"/>
    </row>
  </sheetData>
  <sheetProtection/>
  <mergeCells count="3">
    <mergeCell ref="A2:E2"/>
    <mergeCell ref="A12:B12"/>
    <mergeCell ref="A5:A11"/>
  </mergeCells>
  <printOptions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H31" sqref="H31"/>
    </sheetView>
  </sheetViews>
  <sheetFormatPr defaultColWidth="8.88671875" defaultRowHeight="13.5"/>
  <cols>
    <col min="1" max="2" width="11.77734375" style="2" customWidth="1"/>
    <col min="3" max="3" width="12.77734375" style="2" customWidth="1"/>
    <col min="4" max="4" width="33.77734375" style="2" customWidth="1"/>
    <col min="5" max="5" width="12.77734375" style="2" customWidth="1"/>
  </cols>
  <sheetData>
    <row r="1" spans="1:5" ht="29.25" customHeight="1">
      <c r="A1" s="31"/>
      <c r="B1" s="31"/>
      <c r="C1" s="31"/>
      <c r="D1" s="31"/>
      <c r="E1" s="31"/>
    </row>
    <row r="2" spans="1:5" ht="29.25" customHeight="1">
      <c r="A2" s="236" t="s">
        <v>3</v>
      </c>
      <c r="B2" s="236"/>
      <c r="C2" s="236"/>
      <c r="D2" s="236"/>
      <c r="E2" s="236"/>
    </row>
    <row r="3" spans="1:5" ht="29.25" customHeight="1" thickBot="1">
      <c r="A3" s="31"/>
      <c r="B3" s="31"/>
      <c r="C3" s="31"/>
      <c r="D3" s="31"/>
      <c r="E3" s="31"/>
    </row>
    <row r="4" spans="1:5" ht="30" customHeight="1" thickBot="1">
      <c r="A4" s="32" t="s">
        <v>98</v>
      </c>
      <c r="B4" s="33" t="s">
        <v>99</v>
      </c>
      <c r="C4" s="33" t="s">
        <v>91</v>
      </c>
      <c r="D4" s="33" t="s">
        <v>100</v>
      </c>
      <c r="E4" s="34" t="s">
        <v>15</v>
      </c>
    </row>
    <row r="5" spans="1:5" ht="30" customHeight="1" thickTop="1">
      <c r="A5" s="197" t="s">
        <v>234</v>
      </c>
      <c r="B5" s="185" t="s">
        <v>235</v>
      </c>
      <c r="C5" s="207">
        <v>5166</v>
      </c>
      <c r="D5" s="185" t="s">
        <v>236</v>
      </c>
      <c r="E5" s="208"/>
    </row>
    <row r="6" spans="1:5" ht="30" customHeight="1" thickBot="1">
      <c r="A6" s="194" t="s">
        <v>285</v>
      </c>
      <c r="B6" s="189" t="s">
        <v>286</v>
      </c>
      <c r="C6" s="209">
        <v>1244953</v>
      </c>
      <c r="D6" s="189"/>
      <c r="E6" s="210"/>
    </row>
    <row r="7" spans="1:5" ht="30" customHeight="1" thickBot="1">
      <c r="A7" s="243" t="s">
        <v>101</v>
      </c>
      <c r="B7" s="244"/>
      <c r="C7" s="42">
        <f>SUM(C5:C6)</f>
        <v>1250119</v>
      </c>
      <c r="D7" s="43"/>
      <c r="E7" s="44"/>
    </row>
    <row r="8" spans="1:5" ht="13.5">
      <c r="A8" s="31"/>
      <c r="B8" s="31"/>
      <c r="C8" s="31"/>
      <c r="D8" s="31"/>
      <c r="E8" s="31"/>
    </row>
  </sheetData>
  <sheetProtection/>
  <mergeCells count="2">
    <mergeCell ref="A2:E2"/>
    <mergeCell ref="A7:B7"/>
  </mergeCells>
  <printOptions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풍납복지관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김영철</dc:creator>
  <cp:keywords/>
  <dc:description/>
  <cp:lastModifiedBy>user</cp:lastModifiedBy>
  <cp:lastPrinted>2013-02-04T07:51:10Z</cp:lastPrinted>
  <dcterms:created xsi:type="dcterms:W3CDTF">2005-01-06T02:48:53Z</dcterms:created>
  <dcterms:modified xsi:type="dcterms:W3CDTF">2013-03-08T04:58:13Z</dcterms:modified>
  <cp:category/>
  <cp:version/>
  <cp:contentType/>
  <cp:contentStatus/>
</cp:coreProperties>
</file>